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zucena.rodriguez\Documents\Compras FIP y FIL 2017\"/>
    </mc:Choice>
  </mc:AlternateContent>
  <bookViews>
    <workbookView xWindow="0" yWindow="0" windowWidth="13935" windowHeight="11190"/>
  </bookViews>
  <sheets>
    <sheet name="Gasto FIP y FIL 2017" sheetId="1" r:id="rId1"/>
    <sheet name="ABOGADO" sheetId="3" r:id="rId2"/>
    <sheet name="AGROBIOTECNOLOGÍA" sheetId="4" r:id="rId3"/>
    <sheet name="AGRONEGOCIOS" sheetId="5" r:id="rId4"/>
    <sheet name="DES. TUR" sheetId="6" r:id="rId5"/>
    <sheet name="ENFERMERÍA" sheetId="7" r:id="rId6"/>
    <sheet name="GEOFÍSICA" sheetId="8" r:id="rId7"/>
    <sheet name="LETRAS" sheetId="9" r:id="rId8"/>
    <sheet name="MCP" sheetId="10" r:id="rId9"/>
    <sheet name="MVZ" sheetId="11" r:id="rId10"/>
    <sheet name="NEGOCIOS I." sheetId="12" r:id="rId11"/>
    <sheet name="NUTRICIÓN" sheetId="27" r:id="rId12"/>
    <sheet name="PERIODISMO" sheetId="13" r:id="rId13"/>
    <sheet name="PSICOLOGÍA" sheetId="14" r:id="rId14"/>
    <sheet name="SLPCE" sheetId="15" r:id="rId15"/>
    <sheet name="SIST. BIO." sheetId="16" r:id="rId16"/>
    <sheet name="TRABAJO SOC." sheetId="17" r:id="rId17"/>
    <sheet name="TELEMATICA" sheetId="18" r:id="rId18"/>
    <sheet name="MAESTRÍA ADMON." sheetId="19" r:id="rId19"/>
    <sheet name="MAESTRÍA CCOAN" sheetId="20" r:id="rId20"/>
    <sheet name="MAESTRÍA ESTU. SOCIO." sheetId="21" r:id="rId21"/>
    <sheet name="MAESTRÍA EN DERECHO" sheetId="22" r:id="rId22"/>
    <sheet name="MAESTRÍA EN SALUD P." sheetId="23" r:id="rId23"/>
    <sheet name="MAESTRÍA PSICOLOGÍA" sheetId="24" r:id="rId24"/>
    <sheet name="DOAN" sheetId="25" r:id="rId25"/>
    <sheet name="DOC. PSICOLOGÍA" sheetId="26" r:id="rId2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6" i="1" l="1"/>
  <c r="I37" i="1"/>
  <c r="I38" i="1"/>
  <c r="G39" i="1"/>
  <c r="D39" i="1"/>
  <c r="E39" i="1"/>
  <c r="F39" i="1"/>
  <c r="G38" i="1"/>
  <c r="I35" i="1"/>
  <c r="I33" i="1"/>
  <c r="I32" i="1"/>
  <c r="I31" i="1"/>
  <c r="I30" i="1"/>
  <c r="I29" i="1"/>
  <c r="I28" i="1"/>
  <c r="I27" i="1"/>
  <c r="I26" i="1"/>
  <c r="I25" i="1"/>
  <c r="I23" i="1"/>
  <c r="I22" i="1"/>
  <c r="I21" i="1"/>
  <c r="I20" i="1"/>
  <c r="I19" i="1"/>
  <c r="I18" i="1"/>
  <c r="I17" i="1"/>
  <c r="I16" i="1"/>
  <c r="I15" i="1"/>
  <c r="I14" i="1"/>
  <c r="I13" i="1"/>
  <c r="I12" i="1"/>
  <c r="H39" i="1"/>
  <c r="I11" i="1"/>
  <c r="G35" i="1"/>
  <c r="G34" i="1"/>
  <c r="I34" i="1" s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I24" i="1" l="1"/>
  <c r="I39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F64" i="15"/>
  <c r="E64" i="15"/>
  <c r="B24" i="1" s="1"/>
  <c r="C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C39" i="1" s="1"/>
  <c r="B11" i="1"/>
  <c r="F29" i="26"/>
  <c r="E29" i="26"/>
  <c r="H29" i="26"/>
  <c r="F17" i="25"/>
  <c r="E17" i="25"/>
  <c r="H17" i="25"/>
  <c r="F49" i="24"/>
  <c r="E49" i="24"/>
  <c r="H49" i="24"/>
  <c r="F57" i="23"/>
  <c r="E57" i="23"/>
  <c r="H57" i="23"/>
  <c r="F99" i="22"/>
  <c r="E99" i="22"/>
  <c r="H99" i="22"/>
  <c r="F66" i="21"/>
  <c r="E66" i="21"/>
  <c r="H66" i="21"/>
  <c r="F22" i="20"/>
  <c r="E22" i="20"/>
  <c r="H22" i="20"/>
  <c r="H79" i="19"/>
  <c r="F79" i="19"/>
  <c r="E79" i="19"/>
  <c r="F114" i="18"/>
  <c r="E114" i="18"/>
  <c r="H114" i="18"/>
  <c r="F43" i="17"/>
  <c r="E43" i="17"/>
  <c r="H43" i="17"/>
  <c r="H115" i="16"/>
  <c r="F115" i="16"/>
  <c r="E115" i="16"/>
  <c r="B39" i="1" l="1"/>
  <c r="H64" i="15"/>
  <c r="E152" i="14"/>
  <c r="F152" i="14"/>
  <c r="H152" i="14"/>
  <c r="F165" i="13"/>
  <c r="E165" i="13"/>
  <c r="H165" i="13"/>
  <c r="F39" i="27"/>
  <c r="E39" i="27"/>
  <c r="H39" i="27"/>
  <c r="H124" i="12"/>
  <c r="F124" i="12"/>
  <c r="E124" i="12"/>
  <c r="F79" i="10"/>
  <c r="E79" i="10"/>
  <c r="F237" i="9"/>
  <c r="E237" i="9"/>
  <c r="F70" i="8"/>
  <c r="E70" i="8"/>
  <c r="F58" i="7"/>
  <c r="E58" i="7"/>
  <c r="F56" i="6"/>
  <c r="E56" i="6"/>
  <c r="F76" i="5"/>
  <c r="E76" i="5"/>
  <c r="F71" i="4"/>
  <c r="E71" i="4"/>
  <c r="F83" i="3"/>
  <c r="E83" i="3"/>
  <c r="F75" i="11"/>
  <c r="E75" i="11"/>
  <c r="H75" i="11"/>
  <c r="H79" i="10"/>
  <c r="H237" i="9"/>
  <c r="H70" i="8"/>
  <c r="H58" i="7"/>
  <c r="H56" i="6"/>
  <c r="H76" i="5" l="1"/>
  <c r="H71" i="4"/>
  <c r="H83" i="3"/>
  <c r="B36" i="27" l="1"/>
  <c r="A36" i="27"/>
  <c r="H35" i="27"/>
  <c r="A29" i="27"/>
  <c r="A15" i="27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14" i="27"/>
  <c r="B29" i="27"/>
  <c r="H29" i="27"/>
  <c r="H19" i="26"/>
  <c r="H25" i="26" s="1"/>
  <c r="B19" i="26"/>
  <c r="B26" i="26" s="1"/>
  <c r="A19" i="26"/>
  <c r="A26" i="26" s="1"/>
  <c r="B46" i="24"/>
  <c r="A46" i="24"/>
  <c r="H45" i="24"/>
  <c r="H39" i="24"/>
  <c r="A39" i="24"/>
  <c r="A5" i="24"/>
  <c r="A6" i="24" s="1"/>
  <c r="A7" i="24" s="1"/>
  <c r="A8" i="24" s="1"/>
  <c r="A9" i="24" s="1"/>
  <c r="A10" i="24" s="1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4" i="24"/>
  <c r="B39" i="24"/>
  <c r="H47" i="23"/>
  <c r="A47" i="23"/>
  <c r="A54" i="23" s="1"/>
  <c r="A46" i="23"/>
  <c r="B47" i="23"/>
  <c r="B54" i="23"/>
  <c r="H53" i="23"/>
  <c r="A25" i="23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24" i="23"/>
  <c r="H95" i="22"/>
  <c r="H89" i="22"/>
  <c r="B96" i="22"/>
  <c r="A96" i="22"/>
  <c r="A89" i="22"/>
  <c r="A26" i="22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1" i="22" s="1"/>
  <c r="A52" i="22" s="1"/>
  <c r="A53" i="22" s="1"/>
  <c r="A54" i="22" s="1"/>
  <c r="A55" i="22" s="1"/>
  <c r="A56" i="22" s="1"/>
  <c r="A57" i="22" s="1"/>
  <c r="A58" i="22" s="1"/>
  <c r="A59" i="22" s="1"/>
  <c r="A60" i="22" s="1"/>
  <c r="A61" i="22" s="1"/>
  <c r="A62" i="22" s="1"/>
  <c r="A63" i="22" s="1"/>
  <c r="A64" i="22" s="1"/>
  <c r="A65" i="22" s="1"/>
  <c r="A66" i="22" s="1"/>
  <c r="A67" i="22" s="1"/>
  <c r="A68" i="22" s="1"/>
  <c r="A69" i="22" s="1"/>
  <c r="A70" i="22" s="1"/>
  <c r="A71" i="22" s="1"/>
  <c r="A72" i="22" s="1"/>
  <c r="A73" i="22" s="1"/>
  <c r="A74" i="22" s="1"/>
  <c r="A75" i="22" s="1"/>
  <c r="A76" i="22" s="1"/>
  <c r="A77" i="22" s="1"/>
  <c r="A78" i="22" s="1"/>
  <c r="A79" i="22" s="1"/>
  <c r="A80" i="22" s="1"/>
  <c r="A81" i="22" s="1"/>
  <c r="A82" i="22" s="1"/>
  <c r="A83" i="22" s="1"/>
  <c r="A84" i="22" s="1"/>
  <c r="A85" i="22" s="1"/>
  <c r="A86" i="22" s="1"/>
  <c r="A87" i="22" s="1"/>
  <c r="A88" i="22" s="1"/>
  <c r="A25" i="22"/>
  <c r="B89" i="22"/>
  <c r="H62" i="21"/>
  <c r="B63" i="21"/>
  <c r="A63" i="21"/>
  <c r="H56" i="21"/>
  <c r="A56" i="21"/>
  <c r="A22" i="2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2" i="21" s="1"/>
  <c r="A53" i="21" s="1"/>
  <c r="A54" i="21" s="1"/>
  <c r="A55" i="21" s="1"/>
  <c r="A21" i="21"/>
  <c r="B56" i="21"/>
  <c r="H75" i="19"/>
  <c r="B76" i="19"/>
  <c r="A76" i="19"/>
  <c r="H69" i="19"/>
  <c r="A69" i="19"/>
  <c r="A44" i="19"/>
  <c r="A45" i="19" s="1"/>
  <c r="A46" i="19" s="1"/>
  <c r="A47" i="19" s="1"/>
  <c r="A48" i="19" s="1"/>
  <c r="A49" i="19" s="1"/>
  <c r="A50" i="19" s="1"/>
  <c r="A51" i="19" s="1"/>
  <c r="A52" i="19" s="1"/>
  <c r="A53" i="19" s="1"/>
  <c r="A54" i="19" s="1"/>
  <c r="A55" i="19" s="1"/>
  <c r="A56" i="19" s="1"/>
  <c r="A57" i="19" s="1"/>
  <c r="A58" i="19" s="1"/>
  <c r="A59" i="19" s="1"/>
  <c r="A60" i="19" s="1"/>
  <c r="A61" i="19" s="1"/>
  <c r="A62" i="19" s="1"/>
  <c r="A63" i="19" s="1"/>
  <c r="A64" i="19" s="1"/>
  <c r="A65" i="19" s="1"/>
  <c r="A66" i="19" s="1"/>
  <c r="A67" i="19" s="1"/>
  <c r="A68" i="19" s="1"/>
  <c r="A43" i="19"/>
  <c r="B69" i="19"/>
  <c r="B61" i="4"/>
  <c r="H105" i="16"/>
  <c r="A105" i="16"/>
  <c r="A101" i="16"/>
  <c r="A102" i="16" s="1"/>
  <c r="A103" i="16" s="1"/>
  <c r="A104" i="16" s="1"/>
  <c r="B105" i="16"/>
  <c r="A61" i="4"/>
  <c r="A53" i="4"/>
  <c r="A54" i="4" s="1"/>
  <c r="A55" i="4" s="1"/>
  <c r="A56" i="4" s="1"/>
  <c r="A57" i="4" s="1"/>
  <c r="A58" i="4" s="1"/>
  <c r="A59" i="4" s="1"/>
  <c r="A60" i="4" s="1"/>
  <c r="H61" i="4"/>
  <c r="H110" i="18" l="1"/>
  <c r="B111" i="18"/>
  <c r="A111" i="18"/>
  <c r="H104" i="18"/>
  <c r="A104" i="18"/>
  <c r="A85" i="18"/>
  <c r="A86" i="18" s="1"/>
  <c r="A87" i="18" s="1"/>
  <c r="A88" i="18" s="1"/>
  <c r="A89" i="18" s="1"/>
  <c r="A90" i="18" s="1"/>
  <c r="A91" i="18" s="1"/>
  <c r="A92" i="18" s="1"/>
  <c r="A93" i="18" s="1"/>
  <c r="A94" i="18" s="1"/>
  <c r="A95" i="18" s="1"/>
  <c r="A96" i="18" s="1"/>
  <c r="A97" i="18" s="1"/>
  <c r="A98" i="18" s="1"/>
  <c r="A99" i="18" s="1"/>
  <c r="A100" i="18" s="1"/>
  <c r="A101" i="18" s="1"/>
  <c r="A102" i="18" s="1"/>
  <c r="A103" i="18" s="1"/>
  <c r="A84" i="18"/>
  <c r="B104" i="18"/>
  <c r="H39" i="17"/>
  <c r="B40" i="17"/>
  <c r="A40" i="17"/>
  <c r="H33" i="17"/>
  <c r="B33" i="17"/>
  <c r="A33" i="17"/>
  <c r="A76" i="16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8" i="16" s="1"/>
  <c r="A99" i="16" s="1"/>
  <c r="A100" i="16" s="1"/>
  <c r="A112" i="16" s="1"/>
  <c r="A75" i="16"/>
  <c r="B112" i="16"/>
  <c r="H148" i="14"/>
  <c r="B149" i="14"/>
  <c r="A149" i="14"/>
  <c r="A142" i="14"/>
  <c r="A66" i="14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65" i="14"/>
  <c r="B142" i="14"/>
  <c r="H142" i="14"/>
  <c r="H161" i="13"/>
  <c r="B162" i="13"/>
  <c r="A162" i="13"/>
  <c r="H155" i="13"/>
  <c r="A155" i="13"/>
  <c r="A115" i="13"/>
  <c r="A116" i="13" s="1"/>
  <c r="A117" i="13" s="1"/>
  <c r="A118" i="13" s="1"/>
  <c r="A119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49" i="13" s="1"/>
  <c r="A150" i="13" s="1"/>
  <c r="A151" i="13" s="1"/>
  <c r="A152" i="13" s="1"/>
  <c r="A153" i="13" s="1"/>
  <c r="A154" i="13" s="1"/>
  <c r="A114" i="13"/>
  <c r="B155" i="13"/>
  <c r="H120" i="12"/>
  <c r="B121" i="12"/>
  <c r="A121" i="12"/>
  <c r="H114" i="12"/>
  <c r="A114" i="12"/>
  <c r="A94" i="12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93" i="12"/>
  <c r="A92" i="12"/>
  <c r="B114" i="12"/>
  <c r="H71" i="11"/>
  <c r="H65" i="11"/>
  <c r="B72" i="11"/>
  <c r="A72" i="11"/>
  <c r="A65" i="11"/>
  <c r="A38" i="1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37" i="11"/>
  <c r="B65" i="11"/>
  <c r="B76" i="10"/>
  <c r="A76" i="10"/>
  <c r="H75" i="10"/>
  <c r="A69" i="10"/>
  <c r="A58" i="10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57" i="10"/>
  <c r="B69" i="10"/>
  <c r="H69" i="10"/>
  <c r="H233" i="9"/>
  <c r="B234" i="9"/>
  <c r="A234" i="9"/>
  <c r="H227" i="9"/>
  <c r="A227" i="9"/>
  <c r="A191" i="9"/>
  <c r="A192" i="9" s="1"/>
  <c r="A193" i="9" s="1"/>
  <c r="A194" i="9" s="1"/>
  <c r="A195" i="9" s="1"/>
  <c r="A196" i="9" s="1"/>
  <c r="A197" i="9" s="1"/>
  <c r="A198" i="9" s="1"/>
  <c r="A199" i="9" s="1"/>
  <c r="A200" i="9" s="1"/>
  <c r="A201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216" i="9" s="1"/>
  <c r="A217" i="9" s="1"/>
  <c r="A218" i="9" s="1"/>
  <c r="A219" i="9" s="1"/>
  <c r="A220" i="9" s="1"/>
  <c r="A221" i="9" s="1"/>
  <c r="A222" i="9" s="1"/>
  <c r="A223" i="9" s="1"/>
  <c r="A224" i="9" s="1"/>
  <c r="A225" i="9" s="1"/>
  <c r="A226" i="9" s="1"/>
  <c r="A190" i="9"/>
  <c r="B227" i="9"/>
  <c r="B67" i="8"/>
  <c r="A67" i="8"/>
  <c r="H66" i="8"/>
  <c r="B60" i="8"/>
  <c r="A60" i="8"/>
  <c r="A53" i="8"/>
  <c r="A54" i="8" s="1"/>
  <c r="A55" i="8" s="1"/>
  <c r="A56" i="8" s="1"/>
  <c r="A57" i="8" s="1"/>
  <c r="A58" i="8" s="1"/>
  <c r="A59" i="8" s="1"/>
  <c r="A52" i="8"/>
  <c r="H60" i="8"/>
  <c r="B55" i="7"/>
  <c r="B48" i="7"/>
  <c r="A43" i="7"/>
  <c r="A44" i="7" s="1"/>
  <c r="A45" i="7" s="1"/>
  <c r="A46" i="7" s="1"/>
  <c r="A47" i="7" s="1"/>
  <c r="A48" i="7" s="1"/>
  <c r="A55" i="7" s="1"/>
  <c r="A42" i="7"/>
  <c r="H48" i="7"/>
  <c r="H54" i="7" s="1"/>
  <c r="A46" i="6"/>
  <c r="B46" i="6"/>
  <c r="B53" i="6"/>
  <c r="A53" i="6"/>
  <c r="H52" i="6"/>
  <c r="H46" i="6"/>
  <c r="H39" i="6"/>
  <c r="B40" i="6"/>
  <c r="A40" i="6"/>
  <c r="B73" i="5"/>
  <c r="A73" i="5"/>
  <c r="B66" i="5"/>
  <c r="A66" i="5"/>
  <c r="A38" i="5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37" i="5"/>
  <c r="H72" i="5"/>
  <c r="H79" i="3"/>
  <c r="H66" i="5"/>
  <c r="B68" i="4"/>
  <c r="A40" i="4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68" i="4" s="1"/>
  <c r="H67" i="4"/>
  <c r="B73" i="3"/>
  <c r="B80" i="3"/>
  <c r="A80" i="3"/>
  <c r="H73" i="3"/>
  <c r="A53" i="5" l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7" i="26"/>
  <c r="A13" i="26"/>
  <c r="B4" i="26"/>
  <c r="B7" i="26" s="1"/>
  <c r="B13" i="26" s="1"/>
  <c r="H4" i="26"/>
  <c r="H12" i="26" s="1"/>
  <c r="B5" i="25"/>
  <c r="H5" i="25"/>
  <c r="H13" i="25"/>
  <c r="A8" i="25"/>
  <c r="B8" i="25"/>
  <c r="B14" i="25" s="1"/>
  <c r="A14" i="25"/>
  <c r="H9" i="23"/>
  <c r="H17" i="23"/>
  <c r="B9" i="23"/>
  <c r="B12" i="23"/>
  <c r="B18" i="23"/>
  <c r="A9" i="23"/>
  <c r="A12" i="23"/>
  <c r="A18" i="23"/>
  <c r="H10" i="22"/>
  <c r="H18" i="22"/>
  <c r="B10" i="22"/>
  <c r="B13" i="22"/>
  <c r="B19" i="22"/>
  <c r="A10" i="22"/>
  <c r="A15" i="21"/>
  <c r="H6" i="21"/>
  <c r="H14" i="21"/>
  <c r="B6" i="21"/>
  <c r="B9" i="21"/>
  <c r="B15" i="21"/>
  <c r="A10" i="20"/>
  <c r="A13" i="20"/>
  <c r="A19" i="20"/>
  <c r="H10" i="20"/>
  <c r="H18" i="20"/>
  <c r="B10" i="20"/>
  <c r="B13" i="20"/>
  <c r="B19" i="20"/>
  <c r="H28" i="19"/>
  <c r="B28" i="19"/>
  <c r="B31" i="19"/>
  <c r="A28" i="19"/>
  <c r="A10" i="19"/>
  <c r="A13" i="19"/>
  <c r="A37" i="19"/>
  <c r="H10" i="19"/>
  <c r="H36" i="19"/>
  <c r="B10" i="19"/>
  <c r="B13" i="19"/>
  <c r="B37" i="19"/>
  <c r="A19" i="18"/>
  <c r="A72" i="18"/>
  <c r="A78" i="18"/>
  <c r="H69" i="18"/>
  <c r="B69" i="18"/>
  <c r="B72" i="18"/>
  <c r="H16" i="18"/>
  <c r="H77" i="18"/>
  <c r="B16" i="18"/>
  <c r="B19" i="18"/>
  <c r="B21" i="17"/>
  <c r="H18" i="17"/>
  <c r="F18" i="17"/>
  <c r="H15" i="17"/>
  <c r="H12" i="17"/>
  <c r="H4" i="17"/>
  <c r="H26" i="17"/>
  <c r="B4" i="17"/>
  <c r="B7" i="17"/>
  <c r="B27" i="17"/>
  <c r="A4" i="17"/>
  <c r="A7" i="17"/>
  <c r="A27" i="17"/>
  <c r="B60" i="16"/>
  <c r="B63" i="16" s="1"/>
  <c r="B69" i="16" s="1"/>
  <c r="H60" i="16"/>
  <c r="H68" i="16"/>
  <c r="A60" i="16"/>
  <c r="A63" i="16"/>
  <c r="A69" i="16" s="1"/>
  <c r="H44" i="15"/>
  <c r="H52" i="15"/>
  <c r="H60" i="15"/>
  <c r="B52" i="15"/>
  <c r="B55" i="15"/>
  <c r="B44" i="15"/>
  <c r="B47" i="15"/>
  <c r="B61" i="15"/>
  <c r="A44" i="15"/>
  <c r="A47" i="15"/>
  <c r="A61" i="15"/>
  <c r="H49" i="14"/>
  <c r="H50" i="14"/>
  <c r="H58" i="14" s="1"/>
  <c r="G50" i="14"/>
  <c r="H46" i="14"/>
  <c r="B46" i="14"/>
  <c r="B53" i="14"/>
  <c r="B31" i="14"/>
  <c r="B34" i="14" s="1"/>
  <c r="H31" i="14"/>
  <c r="A31" i="14"/>
  <c r="A34" i="14" s="1"/>
  <c r="A59" i="14" s="1"/>
  <c r="G99" i="13"/>
  <c r="H98" i="13"/>
  <c r="H99" i="13"/>
  <c r="H87" i="13"/>
  <c r="H95" i="13"/>
  <c r="H107" i="13"/>
  <c r="B95" i="13"/>
  <c r="B102" i="13"/>
  <c r="A90" i="13"/>
  <c r="A108" i="13"/>
  <c r="B87" i="13"/>
  <c r="B90" i="13"/>
  <c r="A80" i="12"/>
  <c r="G77" i="12"/>
  <c r="H76" i="12"/>
  <c r="H75" i="12"/>
  <c r="H74" i="12"/>
  <c r="H77" i="12"/>
  <c r="H71" i="12"/>
  <c r="B71" i="12"/>
  <c r="B80" i="12"/>
  <c r="A32" i="12"/>
  <c r="A35" i="12"/>
  <c r="A86" i="12"/>
  <c r="H32" i="12"/>
  <c r="H85" i="12"/>
  <c r="B32" i="12"/>
  <c r="B35" i="12"/>
  <c r="B86" i="12"/>
  <c r="B25" i="11"/>
  <c r="H22" i="11"/>
  <c r="H23" i="11"/>
  <c r="A15" i="11"/>
  <c r="A18" i="11"/>
  <c r="A31" i="11"/>
  <c r="H15" i="11"/>
  <c r="H30" i="11"/>
  <c r="B15" i="11"/>
  <c r="B18" i="11"/>
  <c r="B31" i="11"/>
  <c r="H25" i="10"/>
  <c r="H40" i="10"/>
  <c r="H43" i="10"/>
  <c r="H50" i="10"/>
  <c r="B45" i="10"/>
  <c r="B25" i="10"/>
  <c r="B28" i="10"/>
  <c r="B51" i="10"/>
  <c r="A25" i="10"/>
  <c r="A28" i="10"/>
  <c r="A51" i="10"/>
  <c r="B178" i="9"/>
  <c r="H175" i="9"/>
  <c r="H169" i="9"/>
  <c r="H168" i="9"/>
  <c r="H167" i="9"/>
  <c r="H166" i="9"/>
  <c r="H170" i="9"/>
  <c r="H160" i="9"/>
  <c r="H183" i="9"/>
  <c r="B160" i="9"/>
  <c r="B163" i="9"/>
  <c r="B184" i="9"/>
  <c r="A160" i="9"/>
  <c r="A163" i="9"/>
  <c r="A184" i="9"/>
  <c r="A37" i="8"/>
  <c r="A40" i="8"/>
  <c r="A46" i="8"/>
  <c r="H37" i="8"/>
  <c r="H45" i="8"/>
  <c r="B37" i="8"/>
  <c r="B40" i="8"/>
  <c r="B46" i="8"/>
  <c r="B20" i="7"/>
  <c r="B23" i="7" s="1"/>
  <c r="B36" i="7" s="1"/>
  <c r="B30" i="7"/>
  <c r="A20" i="7"/>
  <c r="A23" i="7" s="1"/>
  <c r="A36" i="7" s="1"/>
  <c r="H27" i="7"/>
  <c r="H26" i="7"/>
  <c r="H28" i="7" s="1"/>
  <c r="H20" i="7"/>
  <c r="H31" i="6"/>
  <c r="B31" i="6"/>
  <c r="H27" i="6"/>
  <c r="B19" i="6"/>
  <c r="B22" i="6"/>
  <c r="H19" i="6"/>
  <c r="A19" i="6"/>
  <c r="A22" i="6"/>
  <c r="H23" i="5"/>
  <c r="H17" i="5"/>
  <c r="H7" i="5"/>
  <c r="H30" i="5"/>
  <c r="B7" i="5"/>
  <c r="B10" i="5"/>
  <c r="B31" i="5"/>
  <c r="A7" i="5"/>
  <c r="A10" i="5"/>
  <c r="A31" i="5"/>
  <c r="H7" i="4"/>
  <c r="H33" i="4" s="1"/>
  <c r="H21" i="4"/>
  <c r="H25" i="4"/>
  <c r="B7" i="4"/>
  <c r="B10" i="4" s="1"/>
  <c r="B34" i="4" s="1"/>
  <c r="A7" i="4"/>
  <c r="A10" i="4"/>
  <c r="A34" i="4" s="1"/>
  <c r="B55" i="3"/>
  <c r="B58" i="3"/>
  <c r="B64" i="3"/>
  <c r="A55" i="3"/>
  <c r="A58" i="3"/>
  <c r="A64" i="3"/>
  <c r="H55" i="3"/>
  <c r="H63" i="3"/>
  <c r="B78" i="18"/>
  <c r="B108" i="13"/>
  <c r="B59" i="14" l="1"/>
  <c r="H35" i="7"/>
  <c r="H111" i="16"/>
</calcChain>
</file>

<file path=xl/comments1.xml><?xml version="1.0" encoding="utf-8"?>
<comments xmlns="http://schemas.openxmlformats.org/spreadsheetml/2006/main">
  <authors>
    <author>Prueba</author>
  </authors>
  <commentList>
    <comment ref="C65" authorId="0" shapeId="0">
      <text>
        <r>
          <rPr>
            <b/>
            <sz val="9"/>
            <color indexed="81"/>
            <rFont val="Tahoma"/>
            <family val="2"/>
          </rPr>
          <t>Prueba:</t>
        </r>
        <r>
          <rPr>
            <sz val="9"/>
            <color indexed="81"/>
            <rFont val="Tahoma"/>
            <family val="2"/>
          </rPr>
          <t xml:space="preserve">
ESTE LIBRO NO APARECE EN FACTURA
</t>
        </r>
      </text>
    </comment>
  </commentList>
</comments>
</file>

<file path=xl/sharedStrings.xml><?xml version="1.0" encoding="utf-8"?>
<sst xmlns="http://schemas.openxmlformats.org/spreadsheetml/2006/main" count="6181" uniqueCount="2931">
  <si>
    <t>Adquisiciones Fondos Institucionales Participables (FIP) 2017</t>
  </si>
  <si>
    <t>Programa Educativo</t>
  </si>
  <si>
    <t>Total títulos</t>
  </si>
  <si>
    <t>Total tomos</t>
  </si>
  <si>
    <t>Adquirido por cotización</t>
  </si>
  <si>
    <t>Importe total libros</t>
  </si>
  <si>
    <t>Importe total Revistas</t>
  </si>
  <si>
    <t>TOTALES</t>
  </si>
  <si>
    <t>LIC. EN ABOGADO</t>
  </si>
  <si>
    <t>MAESTRÍA EN ESTUDIOS SOCIOTERRITORIALES</t>
  </si>
  <si>
    <t>MAESTRÍA EN PSICOLOGÍA CON ORIENTACIÓN EN CALIDAD DE VIDA Y SALUD</t>
  </si>
  <si>
    <t>DOCTORADO EN PSICOLOGÍA CON ORIENTACIÓN EN CALIDAD DE VIDA Y SALUD</t>
  </si>
  <si>
    <t>LIC. EN AGROBIOTECNOLOGÍA</t>
  </si>
  <si>
    <t>LIC. EN AGRONEGOCIOS</t>
  </si>
  <si>
    <t>LIC. EN DESARROLLO TURÍSTICO SUSTENTABLE</t>
  </si>
  <si>
    <t>LIC. EN EFERMERÍA</t>
  </si>
  <si>
    <t>ING. EN GEOFÍSICA</t>
  </si>
  <si>
    <t>LIC. EN LETRAS HISPÁNICAS</t>
  </si>
  <si>
    <t>LIC. EN MÉDICO CIRUJANO Y PARTERO</t>
  </si>
  <si>
    <t>LIC. EN MEDICINA VETERINARIA Y ZOOTECNIA</t>
  </si>
  <si>
    <t>LIC. EN NEGOCIOS INTERNACIONALES</t>
  </si>
  <si>
    <t>LIC. EN NUTRICIÓN</t>
  </si>
  <si>
    <t>LIC. EN PERIODISMO</t>
  </si>
  <si>
    <t>LIC. EN PSICOLOGÍA</t>
  </si>
  <si>
    <t>LIC. EN SEGURIDAD LABORAL PROTECCIÓN CIVIL Y EMERGENCIAS</t>
  </si>
  <si>
    <t>ING. EN SISTEMAS BIOLÓGICOS</t>
  </si>
  <si>
    <t>LIC. EN INGENIERÍA EN TELEMÁTICA</t>
  </si>
  <si>
    <t>LIC. EN TRABAJO SOCIAL</t>
  </si>
  <si>
    <t>MAESTRÍA EN ADMINISTRACIÓN DE NEGOCIOS</t>
  </si>
  <si>
    <t>MAESTRÍA EN CIENCIAS DEL COMPORTAMIENTO CON ORIENTACIÓN EN ALIMENTACIÓN Y NUTRICIÓN</t>
  </si>
  <si>
    <t>MAESTRÍA EN DERECHO</t>
  </si>
  <si>
    <t>MAESTRÍA EN SALUD PÚBLICA</t>
  </si>
  <si>
    <t>DOCTORADO EN CIENCIAS DEL COMPORTAMIENTO CON ORIENTACIÓN EN ALIMENTACIÓN Y NUTRICIÓN</t>
  </si>
  <si>
    <t>PARTIDA</t>
  </si>
  <si>
    <t>CANTIDAD</t>
  </si>
  <si>
    <t>AUTOR</t>
  </si>
  <si>
    <t>EDITORIAL</t>
  </si>
  <si>
    <t>EDICIÓN</t>
  </si>
  <si>
    <t>TIPO</t>
  </si>
  <si>
    <t>TOTAL</t>
  </si>
  <si>
    <t>40 LECCIONES DE DERECHO</t>
  </si>
  <si>
    <t>CAVAZOS</t>
  </si>
  <si>
    <t>TRILLAS</t>
  </si>
  <si>
    <t>BÁSICA</t>
  </si>
  <si>
    <t>Argumentación jurídica</t>
  </si>
  <si>
    <t>Víctor Manuel Perez Valera</t>
  </si>
  <si>
    <t>OXFORD</t>
  </si>
  <si>
    <t>COMPLEMENTARIA</t>
  </si>
  <si>
    <t xml:space="preserve">Audiencia de control de la acción </t>
  </si>
  <si>
    <t xml:space="preserve">Hidalgo Murillo </t>
  </si>
  <si>
    <t>FLORES</t>
  </si>
  <si>
    <t>Audiencias preliminares</t>
  </si>
  <si>
    <t xml:space="preserve">FLORES  </t>
  </si>
  <si>
    <t>Código de procedimientos civiles para el estado de Jalisco</t>
  </si>
  <si>
    <t/>
  </si>
  <si>
    <t>Código penal del estado de Jalisco.</t>
  </si>
  <si>
    <t>Como elaborar el manual ambiental de la empresa</t>
  </si>
  <si>
    <t>Miguel Ferrando</t>
  </si>
  <si>
    <t>TAXUS</t>
  </si>
  <si>
    <t>2a. ED.</t>
  </si>
  <si>
    <t>Como hacer el primer trabajo de investigación</t>
  </si>
  <si>
    <t>Judith Bbell</t>
  </si>
  <si>
    <t>GEDISA</t>
  </si>
  <si>
    <t>Como implementar un sistema de gestión ambiental</t>
  </si>
  <si>
    <t>Javier Granero</t>
  </si>
  <si>
    <t>FBC</t>
  </si>
  <si>
    <t>3a. ED.</t>
  </si>
  <si>
    <t>Constitucionalismo popular y control de constitucionalidad</t>
  </si>
  <si>
    <t>Kramer, Larry</t>
  </si>
  <si>
    <t>Marcial Pons</t>
  </si>
  <si>
    <t>Contratos mercantiles</t>
  </si>
  <si>
    <t>Soyla H León Tovar</t>
  </si>
  <si>
    <t>1A</t>
  </si>
  <si>
    <t>Curso general de amparo</t>
  </si>
  <si>
    <t>Humberto Enrique Ruiz</t>
  </si>
  <si>
    <t>Curso para la argumentación histórico jurídico</t>
  </si>
  <si>
    <t>Obarrio Moreno</t>
  </si>
  <si>
    <t>PUV U DE VALENBCIA</t>
  </si>
  <si>
    <t>Derecho agrario y el problema agrario de México</t>
  </si>
  <si>
    <t>Carlos Humberto Durand Alcántara</t>
  </si>
  <si>
    <t>PORRUA</t>
  </si>
  <si>
    <t>Derecho de salud y justicia constitucional</t>
  </si>
  <si>
    <t>Víctor Bazán</t>
  </si>
  <si>
    <t>ASTREA</t>
  </si>
  <si>
    <t>Derecho notarial y registral</t>
  </si>
  <si>
    <t>Esquivel Zubín, Jorge Luis</t>
  </si>
  <si>
    <t>Derechos de los consumidores</t>
  </si>
  <si>
    <t>Jose Ovalle Favela</t>
  </si>
  <si>
    <t>El arte de la persuación oral</t>
  </si>
  <si>
    <t>Alberto V. Fernández</t>
  </si>
  <si>
    <t>8a. ED.</t>
  </si>
  <si>
    <t>El derecho agrario</t>
  </si>
  <si>
    <t>Genaro N. González Navarro</t>
  </si>
  <si>
    <t>El estado constitucional</t>
  </si>
  <si>
    <t>Peter Haberle</t>
  </si>
  <si>
    <t>Estrategias para el desahogo de la prueba en el juicio oral</t>
  </si>
  <si>
    <t xml:space="preserve">Herbert Benavente </t>
  </si>
  <si>
    <t>2015  2A ED.</t>
  </si>
  <si>
    <t>Formulario de juicio civil y mercantil</t>
  </si>
  <si>
    <t>Gonzalez Sosa</t>
  </si>
  <si>
    <t>Fraude mecanismos civil</t>
  </si>
  <si>
    <t>Jimenez Mora</t>
  </si>
  <si>
    <t>FUNDAMENTOS DE CIENCIAS FORENSES</t>
  </si>
  <si>
    <t>MAX HOUCK</t>
  </si>
  <si>
    <t>Iniciación al derecho</t>
  </si>
  <si>
    <t>Elvia López Díaz</t>
  </si>
  <si>
    <t>DELTA</t>
  </si>
  <si>
    <t>INVESTIGACIÓN FORENSE EN MÉXICO</t>
  </si>
  <si>
    <t>MIRNA GUILLERMINA MARTÍNEZ</t>
  </si>
  <si>
    <t>Juicio oral mercantil</t>
  </si>
  <si>
    <t>Juan Carlos Ortiz Romero</t>
  </si>
  <si>
    <t>Juicios orales  en materia civil</t>
  </si>
  <si>
    <t xml:space="preserve">Eduardo Lopez Betancourt </t>
  </si>
  <si>
    <t>Justicia penal y derechos fundamentales</t>
  </si>
  <si>
    <t>Bacigalupo Zapatero, Enrique</t>
  </si>
  <si>
    <t>MARCIAL PONS</t>
  </si>
  <si>
    <t>La argumentabcion en la audienbcia oral y pública</t>
  </si>
  <si>
    <t>LA DINÁMICA DE LAS PRUEBAS EN EL PROCESAMIENTO PENAL</t>
  </si>
  <si>
    <t>POLANCO BRAGA ELÍAS</t>
  </si>
  <si>
    <t>PORRÚA</t>
  </si>
  <si>
    <t>La ética política y el ejercicio de los cargos</t>
  </si>
  <si>
    <t>Dennis F. Thompson</t>
  </si>
  <si>
    <t>La pericia psicólogica en violencia familiar</t>
  </si>
  <si>
    <t>Amato</t>
  </si>
  <si>
    <t>LA ROBCBCA</t>
  </si>
  <si>
    <t>Las audiencias penales del proceso acusatorio adversas en el código nacional</t>
  </si>
  <si>
    <t>Lembbo Rosales</t>
  </si>
  <si>
    <t>LITIGACIÓN ORAL Y PRÁCTICA FORENSE</t>
  </si>
  <si>
    <t>NATERÉN NANDAYAPA CARLOS/RAMÍREZ SAAVEDRA BEATRIZ</t>
  </si>
  <si>
    <t>6ª reimpresión/2013</t>
  </si>
  <si>
    <t xml:space="preserve">Litigación oral y práctica forense </t>
  </si>
  <si>
    <t xml:space="preserve">Nataré Carlos, Ramírez Beatriz. </t>
  </si>
  <si>
    <t xml:space="preserve">Ed. Oxford 1ª. ed. </t>
  </si>
  <si>
    <t>Los derechos humanos de las personas morales</t>
  </si>
  <si>
    <t>De Casas, C. Ignacio Y Toller, Fernando</t>
  </si>
  <si>
    <t>Biblioteca Porrúa de Derecho Procesal Constitucional</t>
  </si>
  <si>
    <t>LOS JUICIOS ORALES EN MÉXICO</t>
  </si>
  <si>
    <t>JESÚS GONZÁLEZ GONZÁLEZ</t>
  </si>
  <si>
    <t>MANUAL DE CRIMINALÍSTICA Y CIENCIAS FORENSES</t>
  </si>
  <si>
    <t>ANADÓN BESALGA, M. ROBLEDO ENCINAS, M.</t>
  </si>
  <si>
    <t>TEBAR, MADRID</t>
  </si>
  <si>
    <t xml:space="preserve">Mecanismos alternativos en precesos acústicos </t>
  </si>
  <si>
    <t xml:space="preserve">Mediación y conciliación </t>
  </si>
  <si>
    <t>Maria Alba Aiello</t>
  </si>
  <si>
    <t xml:space="preserve">Medicina forense       </t>
  </si>
  <si>
    <t xml:space="preserve">Tello Flores, Francisco J.     </t>
  </si>
  <si>
    <t xml:space="preserve">Ed. Oxford         </t>
  </si>
  <si>
    <t>1. 2ª. ed. 2000</t>
  </si>
  <si>
    <t xml:space="preserve">Trujillo Nieto, Gil Ambrosio   </t>
  </si>
  <si>
    <t xml:space="preserve">Ed. Manual Moderno </t>
  </si>
  <si>
    <t>Metodología jurídica</t>
  </si>
  <si>
    <t xml:space="preserve">Arellano H. </t>
  </si>
  <si>
    <t>Métodos alternativos de solución de conflictos</t>
  </si>
  <si>
    <t>Francisco J. Garjon</t>
  </si>
  <si>
    <t>NUEVO DERECHO PROCESAL DEL TRABAJO</t>
  </si>
  <si>
    <t>ASCENCIO</t>
  </si>
  <si>
    <t>Psicología jurídica</t>
  </si>
  <si>
    <t>Eugenio Garrido</t>
  </si>
  <si>
    <t>PEARSON</t>
  </si>
  <si>
    <t>Soberanía y estado de derecho</t>
  </si>
  <si>
    <t>Técnicas de licitación oral</t>
  </si>
  <si>
    <t xml:space="preserve">Óscar Peña Gonzalez </t>
  </si>
  <si>
    <t>2014  2A ED.</t>
  </si>
  <si>
    <t>Teoría del derecho</t>
  </si>
  <si>
    <t>Teoría general delito</t>
  </si>
  <si>
    <t>Manuel Vidaurri</t>
  </si>
  <si>
    <t>Víctimas de violencia abandono y adopción</t>
  </si>
  <si>
    <t>Títulos</t>
  </si>
  <si>
    <t>Tomos</t>
  </si>
  <si>
    <t>Licitación</t>
  </si>
  <si>
    <t>Totales</t>
  </si>
  <si>
    <t>IMPORTE TOTAL</t>
  </si>
  <si>
    <t>CITOLOGÍA E HISTOLOGÍA DE LAS PLANTAS</t>
  </si>
  <si>
    <t xml:space="preserve">Alvarez Nogal Rafael </t>
  </si>
  <si>
    <t xml:space="preserve">Eolas </t>
  </si>
  <si>
    <t>1 Ed /2015</t>
  </si>
  <si>
    <t>Evaluación agroecológica de suelos para una agricultura sustentable</t>
  </si>
  <si>
    <t>D. De La Rosa</t>
  </si>
  <si>
    <t>Mundi prensa</t>
  </si>
  <si>
    <t>1era.</t>
  </si>
  <si>
    <t>Métodos estadísticos para la investigación en la agricultura</t>
  </si>
  <si>
    <t>L. Hills</t>
  </si>
  <si>
    <t>Trillas</t>
  </si>
  <si>
    <t>1era/2008</t>
  </si>
  <si>
    <t>PRINCICPIOS DE GENÉTICA</t>
  </si>
  <si>
    <t>Gardner E.J., Simmons M.J. Y Snustad D.P</t>
  </si>
  <si>
    <t>Limusa, Wiley</t>
  </si>
  <si>
    <t>4ta Ed.</t>
  </si>
  <si>
    <t>PROVEEDOR</t>
  </si>
  <si>
    <t>OTC</t>
  </si>
  <si>
    <t>Nutrición de cultivos</t>
  </si>
  <si>
    <t xml:space="preserve">Gabriel Alcántar González y Libia I. Trejo- Téllez </t>
  </si>
  <si>
    <t>Reedición 2012</t>
  </si>
  <si>
    <t>Básica</t>
  </si>
  <si>
    <t>Herbolaria Mexicana</t>
  </si>
  <si>
    <t>F. Alberto Jiménez Merino</t>
  </si>
  <si>
    <t>2a. Edición</t>
  </si>
  <si>
    <t xml:space="preserve">Las variedades del Chayote (Sechium edule (jacq.) Sw.) y su comercio mundial </t>
  </si>
  <si>
    <t>Jorge Cadena Iñiguez y Ma. De Lourdes C. Arevalo Galarza</t>
  </si>
  <si>
    <t>Novedad 2012</t>
  </si>
  <si>
    <t>Manual Practico de ArcView GIS 3.2</t>
  </si>
  <si>
    <t xml:space="preserve">Enrique Mejía </t>
  </si>
  <si>
    <t xml:space="preserve">Única </t>
  </si>
  <si>
    <t xml:space="preserve">Agricultura : Deterioro y Preservación Ambiental </t>
  </si>
  <si>
    <t xml:space="preserve">De la Isla de Baver </t>
  </si>
  <si>
    <t xml:space="preserve">Vivir Entre Dos Siglos , La vida de un agrónomo </t>
  </si>
  <si>
    <t>Emilio Alanís Patiño</t>
  </si>
  <si>
    <t>Memoria Recobrada</t>
  </si>
  <si>
    <t>BOTANY:AN INTRODUCTION TO PLANT BIOLOGY</t>
  </si>
  <si>
    <t>JAMES D. MAUSETH</t>
  </si>
  <si>
    <t>4TA   2009</t>
  </si>
  <si>
    <t>a) Básica</t>
  </si>
  <si>
    <t>RIESGOS BIOLOGICOS Y BIOSEGURIDAD</t>
  </si>
  <si>
    <t>FRANCISCO ALVAREZ HEREDIA, ENRIQUETA FAIZAL Y FERNANDO VALDERRRAMA</t>
  </si>
  <si>
    <t>1A 2010</t>
  </si>
  <si>
    <t>b) Complementaria</t>
  </si>
  <si>
    <t>ALFAOMEGA</t>
  </si>
  <si>
    <t xml:space="preserve">BACTERIAS ACIDO LACTICAS FUNDAMENTOS Y APLICACIONES. </t>
  </si>
  <si>
    <t>Rivera.</t>
  </si>
  <si>
    <t>AGUA: Fuentes, caracterizacion, tecnologia y gestion.</t>
  </si>
  <si>
    <t xml:space="preserve"> Vega</t>
  </si>
  <si>
    <t>Cotización</t>
  </si>
  <si>
    <t>MANUAL DE INVESTIGACIÓN DOCUMENTAL Y REDACCIÓN</t>
  </si>
  <si>
    <t>GONZÁLEZ</t>
  </si>
  <si>
    <t>DISEÑO Y DESARROLLO DE PRODUCTOS (QUINTA EDICIÓN)</t>
  </si>
  <si>
    <t>KARL T. ULRISH, STEVEN D. EPPINGER</t>
  </si>
  <si>
    <t>MCGRAW HILL</t>
  </si>
  <si>
    <t>2013 QUINTA EDICIÓN</t>
  </si>
  <si>
    <t>JUGAAD INNOVATION: THINK FRUGAL, BE FLEXIBLE, GENERATE BREAKTHROUGH GROWTH</t>
  </si>
  <si>
    <t>NAVI RADJOU, JAIDEEP PRABHU, SIMONE AHUJA</t>
  </si>
  <si>
    <t>JOSSEY-BASS</t>
  </si>
  <si>
    <t>LAS MULTINACIONALES REGIONALES</t>
  </si>
  <si>
    <t>ALAN M. RUGMAN</t>
  </si>
  <si>
    <t>AKAL</t>
  </si>
  <si>
    <t xml:space="preserve">CRIANZA, PRODUCCION Y COMERCIALIZACION DE GALLINAS. </t>
  </si>
  <si>
    <t>Reynaga</t>
  </si>
  <si>
    <t xml:space="preserve">PROYECTOS AGROPECUARIOS. </t>
  </si>
  <si>
    <t>Isique</t>
  </si>
  <si>
    <t xml:space="preserve">MAQUINAS ELECTRICAS Y TEC. MODERNAS DE CONTROL. </t>
  </si>
  <si>
    <t>Ponce. 2ed.</t>
  </si>
  <si>
    <t xml:space="preserve">MARKETING FINANCIERO. Estrategias y planes de acc... </t>
  </si>
  <si>
    <t>Camino</t>
  </si>
  <si>
    <t xml:space="preserve">EVALUACION DE PROYECTOS </t>
  </si>
  <si>
    <t>GABRIEL BACA URBINA</t>
  </si>
  <si>
    <t>McGraw Gill</t>
  </si>
  <si>
    <t>7ma. edición 2016</t>
  </si>
  <si>
    <t>GUIA PRACTICA PARA MEJORAR UN PLAN DE NEGOCIO</t>
  </si>
  <si>
    <t>MUÑIZ, LUIS</t>
  </si>
  <si>
    <t>PROFIT</t>
  </si>
  <si>
    <t>GUIA DE PROYECTOS DE INVERSION: CON ENFOQUE ACADEMICO</t>
  </si>
  <si>
    <t>DEMETRIO SOSA PULIDO</t>
  </si>
  <si>
    <t>LIMUSA</t>
  </si>
  <si>
    <t>FUNDAMENTOS DE ADMINISTRACIÓN</t>
  </si>
  <si>
    <t>LOURDES MUNCH GALINDO</t>
  </si>
  <si>
    <t>2DA EDICION REMPRESIÓN 2006</t>
  </si>
  <si>
    <t>MARKETING TURISTICO</t>
  </si>
  <si>
    <t>Philip Kotler ; John T. Bowen ; James C. Makens</t>
  </si>
  <si>
    <t>Pearson</t>
  </si>
  <si>
    <t>ATRÉVETE A BUCEAR</t>
  </si>
  <si>
    <t>Martinez</t>
  </si>
  <si>
    <t>PAIDOTRIBO</t>
  </si>
  <si>
    <t>ATRÉVETE A SOÑAR</t>
  </si>
  <si>
    <t>CÓMO VENCER EL MIEDO Y APRENDER A NADAR</t>
  </si>
  <si>
    <t xml:space="preserve">Zumrunmer </t>
  </si>
  <si>
    <t>DESARROLLO ORGANIZACIONAL PRINCIPIO Y APLICACIONES</t>
  </si>
  <si>
    <t>Rafael Guizar Montúfar</t>
  </si>
  <si>
    <t>Mc Graw Hill</t>
  </si>
  <si>
    <t>4ta</t>
  </si>
  <si>
    <t>DESARROLLO SUSTENTABLE. UNA OPORTUNIDAD PARA LA VIDA</t>
  </si>
  <si>
    <t>Reynol Díaz Coutiño</t>
  </si>
  <si>
    <t xml:space="preserve">En busca del ecoturismo. casos y experiencias del turismo sustentable en méxico, costa rica, brasil y australia </t>
  </si>
  <si>
    <t>Mauricio Genet Guzmán Chávez Y Diego Juárez Bolaños (Coord.)</t>
  </si>
  <si>
    <t>Ediciones Eón/El Colegio de San Luis/Conacyt</t>
  </si>
  <si>
    <t>EVALUACION DE PROYECTOS</t>
  </si>
  <si>
    <t>MCGRAWHILL</t>
  </si>
  <si>
    <t>OCTAVA  / 2016</t>
  </si>
  <si>
    <t>HABILIDADES Y DESTREZAS EN EL MEDIO ACUÁTICO</t>
  </si>
  <si>
    <t>IC EDITORIAL</t>
  </si>
  <si>
    <t>JUEGOS DE ESCALADA</t>
  </si>
  <si>
    <t> Paul Smith</t>
  </si>
  <si>
    <t>Ediciones Desnivel </t>
  </si>
  <si>
    <t>2012 </t>
  </si>
  <si>
    <t>Manual de gestión de destinos turísticos</t>
  </si>
  <si>
    <t>David Flores Ruiz</t>
  </si>
  <si>
    <t>Tirant Humanidades, Valencia</t>
  </si>
  <si>
    <t>MARKETING DEL TURISMO RURAL</t>
  </si>
  <si>
    <t>BLANCA GARCÍA HENCHE</t>
  </si>
  <si>
    <t>Ediciones Pirámide</t>
  </si>
  <si>
    <t>3ERA</t>
  </si>
  <si>
    <t xml:space="preserve">Material didáctico innovador: evaluación </t>
  </si>
  <si>
    <t>Mariñez Valenzuela, Verónica</t>
  </si>
  <si>
    <t>Grupo Editor Orfila Valentini</t>
  </si>
  <si>
    <t>SOCIEDADES RURALES Y NATURALEZA</t>
  </si>
  <si>
    <t>Jaime Morales</t>
  </si>
  <si>
    <t>ITESO</t>
  </si>
  <si>
    <t>Sustentabilidad rural y desarrollo local en el sur de jalisco.</t>
  </si>
  <si>
    <t>Turismo en espacios naturales y rurales ii</t>
  </si>
  <si>
    <t>Viñals Blasco, María José</t>
  </si>
  <si>
    <t>Universidad Politécnica de Valencia, </t>
  </si>
  <si>
    <t>última edición</t>
  </si>
  <si>
    <t>GESTIÓN DE RECURSOS HUMANOS</t>
  </si>
  <si>
    <t>BAYÓN, F., GARCÍA,I.</t>
  </si>
  <si>
    <t>SÍNTESIS</t>
  </si>
  <si>
    <t>HOTEL OPERATIONS MANAGEMENT</t>
  </si>
  <si>
    <t>HAYES, D.</t>
  </si>
  <si>
    <t>PRENTICE HALL</t>
  </si>
  <si>
    <t xml:space="preserve">COMO HACER UN PROYECTO DE INVESTIGACION. </t>
  </si>
  <si>
    <t>Izaguirre. 2 ed.</t>
  </si>
  <si>
    <t xml:space="preserve">DESARROLLO SUSTENTABLE: Estrate. en las empresas... </t>
  </si>
  <si>
    <t>Escobedo</t>
  </si>
  <si>
    <t>BIOQUÍMICA</t>
  </si>
  <si>
    <t>FERRIER</t>
  </si>
  <si>
    <t>WOLTERS KLUWER</t>
  </si>
  <si>
    <t>6TA EDICIÓN</t>
  </si>
  <si>
    <t>BIOQUIMICA MEDICA</t>
  </si>
  <si>
    <t>BAYNES JOHN W.</t>
  </si>
  <si>
    <t>ELSEVIER SAUNDERS</t>
  </si>
  <si>
    <t>La mas reciente publicacion</t>
  </si>
  <si>
    <t>CUIDADOS PALIATIVOS</t>
  </si>
  <si>
    <t>HERNÁNDEZ</t>
  </si>
  <si>
    <t>DESARROLLO HUMANO</t>
  </si>
  <si>
    <t>JUAN LAFARGA CORONA</t>
  </si>
  <si>
    <t>ENFERMERÍA CLÍNICA DE TYLOR. COMPETENCIAS BÁSICAS</t>
  </si>
  <si>
    <t>Pamela Lynn</t>
  </si>
  <si>
    <t>LIPPINCOTT WILLIAMS</t>
  </si>
  <si>
    <t>2011 3A ED.</t>
  </si>
  <si>
    <t>FARMACOLOGÍA</t>
  </si>
  <si>
    <t>KAREN WHALEN</t>
  </si>
  <si>
    <t>ROSENFELD</t>
  </si>
  <si>
    <t>GUIA DE LOS MOVIMIENTOS DE MUSCULACION</t>
  </si>
  <si>
    <t>FREDERIC DELAVIER</t>
  </si>
  <si>
    <t>INFECCIONES GENITOURINARIAS</t>
  </si>
  <si>
    <t>ÁVILA</t>
  </si>
  <si>
    <t>KINESIOLOGIA Y ANATOMIA APLICADA A LA ACTIVIDAD FISICA</t>
  </si>
  <si>
    <t>JARMO AHONEN</t>
  </si>
  <si>
    <t>MATEMÁTICAS PARA ENFERMERAS</t>
  </si>
  <si>
    <t>BOYER , MARY JO</t>
  </si>
  <si>
    <t>MANUAL MODERNO</t>
  </si>
  <si>
    <t>MEDICINA CHAMANICA: METODOS DE CURACION</t>
  </si>
  <si>
    <t>ENRIQUE GONZALEZ-RUBIO MONTOYA</t>
  </si>
  <si>
    <t>SINCRONIA ENCUENTROS</t>
  </si>
  <si>
    <t>MICOLOGÍA MÉDICA</t>
  </si>
  <si>
    <t>BONIFAZ</t>
  </si>
  <si>
    <t>MC GRAW HILL</t>
  </si>
  <si>
    <t>PARASITOLOGIA MEDICA</t>
  </si>
  <si>
    <t>BECERRIL MARCO ANTONIO</t>
  </si>
  <si>
    <t>TODO SOBRE EL MÉTODO PLIOMÉTRICO</t>
  </si>
  <si>
    <t>YURY  VERKHOSHANSKY</t>
  </si>
  <si>
    <t xml:space="preserve">SEGUNDA EDICIÓN </t>
  </si>
  <si>
    <t>ANATOMÍA Y FISIOLOGÍA</t>
  </si>
  <si>
    <t>KENNETH S. SALADIN</t>
  </si>
  <si>
    <t>MCGRAW HILL EDUCATION</t>
  </si>
  <si>
    <t>SEXTA EDICIÓN 2013</t>
  </si>
  <si>
    <t>PARASITOLOGIA HUMANA</t>
  </si>
  <si>
    <t>Werner Louis Apt Baruch</t>
  </si>
  <si>
    <t>mas reciente publicacion</t>
  </si>
  <si>
    <t>LICENCIATURA EN ENFERMERÍA</t>
  </si>
  <si>
    <t>PERIODICIDAD</t>
  </si>
  <si>
    <t>IMPORTE</t>
  </si>
  <si>
    <t>ELSEVIER</t>
  </si>
  <si>
    <t>REVISTA ENFERMERÍA CLÍNICA</t>
  </si>
  <si>
    <t>BIMESTRAL 6 EJEMPLARES</t>
  </si>
  <si>
    <t>MINERVA</t>
  </si>
  <si>
    <t>Revista Enfermería universitaria</t>
  </si>
  <si>
    <t>Mensual 12 ejemplares</t>
  </si>
  <si>
    <t>A modern introduction to linear algebra</t>
  </si>
  <si>
    <t>Henry Ricardo</t>
  </si>
  <si>
    <t>CRC press</t>
  </si>
  <si>
    <t>Advanced engineering mathematics with matlab, third edition</t>
  </si>
  <si>
    <t>Dean G. Duffy</t>
  </si>
  <si>
    <t>Advanced engineering mathematics with modeling applications</t>
  </si>
  <si>
    <t>S.G. Kelly</t>
  </si>
  <si>
    <t>An introduction to digital signal processing</t>
  </si>
  <si>
    <t>Karl, J.H.</t>
  </si>
  <si>
    <t>Academic Press</t>
  </si>
  <si>
    <t>An introduction to environmental chemistry</t>
  </si>
  <si>
    <t>Andrews, J.E. Et Al</t>
  </si>
  <si>
    <t>Blackwell Publishing</t>
  </si>
  <si>
    <t>Applied geophysics</t>
  </si>
  <si>
    <t>Telford, W.M., Geldart, L.P. Y Sheriff, R.E.</t>
  </si>
  <si>
    <t>Cambridge University Press</t>
  </si>
  <si>
    <t>Applied seismology: a comprehensive guide to seismic theory and application</t>
  </si>
  <si>
    <t xml:space="preserve"> Mamdouh Gadallah</t>
  </si>
  <si>
    <t>Prentice-Hall</t>
  </si>
  <si>
    <t>Art of computer programming</t>
  </si>
  <si>
    <t>Knuth, D. E</t>
  </si>
  <si>
    <t>Addison Wesley</t>
  </si>
  <si>
    <t>Differential equations, dynamical systems and linear algebra</t>
  </si>
  <si>
    <t>Morris W. Hirsch &amp; Stephen Smale</t>
  </si>
  <si>
    <t>Electromagnetic vibrations, waves, and radiation. mit press.</t>
  </si>
  <si>
    <t>French, A. P.. Norton. Bekefi, G., And A. H. Barrett.</t>
  </si>
  <si>
    <t>Exploration seismology</t>
  </si>
  <si>
    <t>R. E. Sheriff</t>
  </si>
  <si>
    <t xml:space="preserve">Fundamentals of materialsscience and engineering. 2nd ed. new york, , </t>
  </si>
  <si>
    <t>Callister, W. D.</t>
  </si>
  <si>
    <t>Webster's New World</t>
  </si>
  <si>
    <t>Geografía general II geografía humana </t>
  </si>
  <si>
    <t xml:space="preserve">Maria Jose Aguilera Arilla </t>
  </si>
  <si>
    <t>UNIVERSIDAD NACIONAL DE EDUCACION A DISTANCIA</t>
  </si>
  <si>
    <t>Geophysical data analysis: discrete inverse theory</t>
  </si>
  <si>
    <t>William Menke</t>
  </si>
  <si>
    <t>Geophysical inverse theory</t>
  </si>
  <si>
    <t>Robert L. Parker</t>
  </si>
  <si>
    <t xml:space="preserve">Princeton University Press, </t>
  </si>
  <si>
    <t>Geophysical methods in geology</t>
  </si>
  <si>
    <t>Sharma, P.V.</t>
  </si>
  <si>
    <t xml:space="preserve">Elsevier Publishing </t>
  </si>
  <si>
    <t xml:space="preserve">Gpu solutions to multi-scale problems in science and engineering </t>
  </si>
  <si>
    <t>David A. Yuen (Editor), Long Wang (Editor), Wei Ge (Editor)</t>
  </si>
  <si>
    <t>Springer Verlag</t>
  </si>
  <si>
    <t>Gravity and magnetic exploration principles, practices, and applications</t>
  </si>
  <si>
    <t>William J. Hinze, Ralph R.B. Von Frese Y Afif H. Saad.</t>
  </si>
  <si>
    <t>Gravity and magnetic methods for geological studies: principles, integrated exploration and plate tectonics</t>
  </si>
  <si>
    <t>Dinesh C. Mishra</t>
  </si>
  <si>
    <t>CRC Press</t>
  </si>
  <si>
    <t>Instrumentation in earthquake seismology</t>
  </si>
  <si>
    <t>Jens Havskov Y Gerardo Alguacil</t>
  </si>
  <si>
    <t>Introduction to electrodynamics. 3rd ed. upper saddle river, nj</t>
  </si>
  <si>
    <t>Griffiths, David J.</t>
  </si>
  <si>
    <t>Introduction to the physics and techniques of remote sensing</t>
  </si>
  <si>
    <t>Elachi, C.</t>
  </si>
  <si>
    <t>John Wiley &amp; Sons. Nueva York.</t>
  </si>
  <si>
    <t>Mechanical behavior of materials. new york</t>
  </si>
  <si>
    <t>Hosford, W. F.</t>
  </si>
  <si>
    <t>Mechanical behavior of materials. upper saddle river,</t>
  </si>
  <si>
    <t>Meyers, M. A., And K. K. Chawla.</t>
  </si>
  <si>
    <t>Mechanics of materials. Upper saddle river,</t>
  </si>
  <si>
    <t>Bedford, A., And K. M. Liechti.</t>
  </si>
  <si>
    <t xml:space="preserve">Natural disasters. </t>
  </si>
  <si>
    <t xml:space="preserve">Alexander D. </t>
  </si>
  <si>
    <t xml:space="preserve">Chapman &amp; Hall, New York. </t>
  </si>
  <si>
    <t>Petrology: the study of igneous, sedimentary, and metamorphic rocks</t>
  </si>
  <si>
    <t>Raymond, L.A.</t>
  </si>
  <si>
    <t>Waveland Press Inc.</t>
  </si>
  <si>
    <t>Principles of igneous and metamorphic petrology</t>
  </si>
  <si>
    <t>John D. Winter</t>
  </si>
  <si>
    <t>Pearson Ed.</t>
  </si>
  <si>
    <t xml:space="preserve">Soil erosion and conservation </t>
  </si>
  <si>
    <t xml:space="preserve">Morgan, R.P.C. </t>
  </si>
  <si>
    <t>Structural geology: an introduction to geometrical techniques</t>
  </si>
  <si>
    <t>D.M. Ragan</t>
  </si>
  <si>
    <t>The theory of inductive prospecting (methods in geochemistry and geophysics)</t>
  </si>
  <si>
    <t>Alexander A. Kaufman Y P. A. Eaton</t>
  </si>
  <si>
    <t>Ubuntu linux</t>
  </si>
  <si>
    <t>Ubuntu Linux</t>
  </si>
  <si>
    <t>Alfaomega</t>
  </si>
  <si>
    <t>Understanding the earth: a new synthesis</t>
  </si>
  <si>
    <t>Brown, G.C., Hawkesworth, C.J. And Wilson, R.C.L.</t>
  </si>
  <si>
    <t>University physicswith modern physics 11th ed. san francisco, ca</t>
  </si>
  <si>
    <t>Young, Hugh D., And Roger A. Freedman</t>
  </si>
  <si>
    <t>AMPHITRYON</t>
  </si>
  <si>
    <t xml:space="preserve"> IGNACIO PADILLA</t>
  </si>
  <si>
    <t>PUNTO DE LECTURA</t>
  </si>
  <si>
    <t>1a edición
2013</t>
  </si>
  <si>
    <t>¿CÓMO  HACER  UNA  TESIS?  TESINAS,  INFORMES, MEMORIAS, SEMINARIO.</t>
  </si>
  <si>
    <t xml:space="preserve">SALVADOR MERCADO  </t>
  </si>
  <si>
    <t xml:space="preserve">LIMUSA </t>
  </si>
  <si>
    <t xml:space="preserve">¿QUÉ ES FILOSOFÍA? </t>
  </si>
  <si>
    <t xml:space="preserve">DIETRICH VON HILDEBRAND </t>
  </si>
  <si>
    <t xml:space="preserve">ENCUENTRO </t>
  </si>
  <si>
    <t xml:space="preserve">ALBEDRÍO </t>
  </si>
  <si>
    <t xml:space="preserve">DANIEL SADA </t>
  </si>
  <si>
    <t xml:space="preserve">TUSQUETS </t>
  </si>
  <si>
    <t xml:space="preserve">ANTOLOGIA DEL CUENTO UNIVERSAL </t>
  </si>
  <si>
    <t xml:space="preserve">ROBERT L. STEVENSON </t>
  </si>
  <si>
    <t xml:space="preserve">OCÉANO  </t>
  </si>
  <si>
    <t xml:space="preserve">CANCIÓN DE TUMBA </t>
  </si>
  <si>
    <t xml:space="preserve">JULIÁN HERBERT </t>
  </si>
  <si>
    <t xml:space="preserve">MONDADORI </t>
  </si>
  <si>
    <t>CASAMIENTO DE LAUCHA</t>
  </si>
  <si>
    <t xml:space="preserve"> ROBERTO J. PAYRO</t>
  </si>
  <si>
    <t>AXIAL</t>
  </si>
  <si>
    <t>1a EDICIÓN
2008</t>
  </si>
  <si>
    <t>COLOQUIOS ESPIRITUALES Y SACRAMENTALES</t>
  </si>
  <si>
    <t xml:space="preserve">FERNÁN GONZÁLEZ DE ESLAVA </t>
  </si>
  <si>
    <t xml:space="preserve">COMEDIA HUMANA </t>
  </si>
  <si>
    <t xml:space="preserve">BALZAC, HONORATO DE </t>
  </si>
  <si>
    <t xml:space="preserve">IBERIA  </t>
  </si>
  <si>
    <t xml:space="preserve">COMENTARIOS REALES </t>
  </si>
  <si>
    <t xml:space="preserve">EL INCA GARCILASO DE LA VEGA </t>
  </si>
  <si>
    <t xml:space="preserve">PORRÚA  </t>
  </si>
  <si>
    <t>COMO  SE HACE UNA TESIS ,TÉCNICAS Y PROCEDIMIENTOS DE INVESTIGACIÓN</t>
  </si>
  <si>
    <t xml:space="preserve">UMBERTO ECO  </t>
  </si>
  <si>
    <t xml:space="preserve">GEDISSA </t>
  </si>
  <si>
    <t xml:space="preserve">CÓMO ESCRIBIR POESÍA </t>
  </si>
  <si>
    <t xml:space="preserve">HUGO HIRIART </t>
  </si>
  <si>
    <t xml:space="preserve">CÓMO ESCRIBIR TRABAJOS DE INVESIGACION </t>
  </si>
  <si>
    <t xml:space="preserve">MELISSA WALKER  </t>
  </si>
  <si>
    <t xml:space="preserve">GEDISA  </t>
  </si>
  <si>
    <t xml:space="preserve">CÓMO SE COMENTA UN TEXTO LITERARIO </t>
  </si>
  <si>
    <t xml:space="preserve">FERNANDO LÁZARO CARRETER </t>
  </si>
  <si>
    <t xml:space="preserve">CÁTEDRA </t>
  </si>
  <si>
    <t xml:space="preserve">COMO SE HACE UNA TESIS  </t>
  </si>
  <si>
    <t>CÓMO USAR LA INFORACION EN TTRABAJOS DE INVESTIGACIÓN</t>
  </si>
  <si>
    <t xml:space="preserve">ELIZABETH ORNA </t>
  </si>
  <si>
    <t>CORPUS SOCIOLINGÜÍSTICO DE LA CIUDAD DE MÉXICO</t>
  </si>
  <si>
    <t>PEDRO MARTÍN BUTRAGUEÑO Y YOLANDA LASTRA</t>
  </si>
  <si>
    <t>EL COLEGIO DE MÉXICO</t>
  </si>
  <si>
    <t>CUENTO FANTASTICO MEXICANO SIGLO XIX</t>
  </si>
  <si>
    <t>FERNANDO TOLA DE HABICH Y 
A. MUÑOZ FERNÁNDEZ</t>
  </si>
  <si>
    <t>FACTORIA</t>
  </si>
  <si>
    <t>1a edición
2005</t>
  </si>
  <si>
    <t>CUENTOS COMPLETOS</t>
  </si>
  <si>
    <t>ELENA GARRO</t>
  </si>
  <si>
    <t>Alfaguara</t>
  </si>
  <si>
    <t>1a edición
2016</t>
  </si>
  <si>
    <t>CUENTOS DESDE EL CERRO DE LA SILLA: 
ANTOLOGIA DE NARRADORES REGIOMONTANOS</t>
  </si>
  <si>
    <t>EDUARDO ANTONIO PARRA</t>
  </si>
  <si>
    <t>ANAGRAMA</t>
  </si>
  <si>
    <t>1a edición
2010</t>
  </si>
  <si>
    <t>CUENTOS FANTASTICOS MODERNISTAS DE 
HISPANOAMERICA</t>
  </si>
  <si>
    <t>DOLORES PHILLIPPS LOPEZ</t>
  </si>
  <si>
    <t xml:space="preserve">EDICIONES CATEDRA </t>
  </si>
  <si>
    <t xml:space="preserve">DE LA TIERRA A LA LUNES </t>
  </si>
  <si>
    <t xml:space="preserve">JULIO VERNE </t>
  </si>
  <si>
    <t xml:space="preserve"> PORRÚA </t>
  </si>
  <si>
    <t xml:space="preserve">DICCIONARIO  POR RAÍCES DE LATÍN Y LAS VOES </t>
  </si>
  <si>
    <t xml:space="preserve">SEGURA MUNGUÍA SANTIAGO </t>
  </si>
  <si>
    <t xml:space="preserve">UNIVERSIDAD DE DEUSTO </t>
  </si>
  <si>
    <t>DICCIONARIO CRÍTICO DE LAS LETRAS MEXICANAS EN EL SIGLO XIX</t>
  </si>
  <si>
    <t>EMMANUEL CARBALLO</t>
  </si>
  <si>
    <t>OCÉANO</t>
  </si>
  <si>
    <t>DICCIONARIO ENCICLOPEDICO DE LAS CIENCIAS DEL LENGUAJE</t>
  </si>
  <si>
    <t>TZTEVAN TODOROV, OSWALD DUCROT</t>
  </si>
  <si>
    <t xml:space="preserve">SIGLO XXI </t>
  </si>
  <si>
    <t xml:space="preserve">DICCIONARO CRÍTICO DE LAS LETRAS MEXICANAS EN EL SIGLO XIX </t>
  </si>
  <si>
    <t xml:space="preserve">CARBALLO, EMMANUEL </t>
  </si>
  <si>
    <t xml:space="preserve">DIOS ES REDONDO </t>
  </si>
  <si>
    <t>JUAN VILLORO, ARGUDÍN, OÚMDA, MARÍA LUNA</t>
  </si>
  <si>
    <t xml:space="preserve">BOOKET </t>
  </si>
  <si>
    <t>DOSCIENTOS AÑOS DE NARRATIVA MEXICANA. 
SIGLO XIX / VOL. 1</t>
  </si>
  <si>
    <t xml:space="preserve">OLEA FRANCO, RAFAEL
VICENTEÑO BRAVO, PAMELA </t>
  </si>
  <si>
    <t xml:space="preserve">EL COLEGIO DE MEXICO </t>
  </si>
  <si>
    <t xml:space="preserve">EL ALEPH </t>
  </si>
  <si>
    <t xml:space="preserve">JORGE LUIS BORGUES </t>
  </si>
  <si>
    <t xml:space="preserve">EMECÉ </t>
  </si>
  <si>
    <t xml:space="preserve">EL ALMOHADÓN DE PLUMAS </t>
  </si>
  <si>
    <t xml:space="preserve">HORACIO QUIROGA </t>
  </si>
  <si>
    <t>EDITORES MEXICANOS UNIDOS</t>
  </si>
  <si>
    <t xml:space="preserve">EL CONCEPTO DE IDEOLOGÍA  </t>
  </si>
  <si>
    <t xml:space="preserve">LENK, KURT </t>
  </si>
  <si>
    <t xml:space="preserve">AMORRORTU </t>
  </si>
  <si>
    <t xml:space="preserve">FCE </t>
  </si>
  <si>
    <t>EL EJERCITO ILUMINADO</t>
  </si>
  <si>
    <t>DAVID TOSCANA</t>
  </si>
  <si>
    <t>ALFAGUARA</t>
  </si>
  <si>
    <t xml:space="preserve">EL ESTILO DEL PERIODISTA </t>
  </si>
  <si>
    <t xml:space="preserve">A. GRIJELMO </t>
  </si>
  <si>
    <t xml:space="preserve">TAURUS </t>
  </si>
  <si>
    <t xml:space="preserve">EL LEGADO ESCRITO DE LOS MAYAS </t>
  </si>
  <si>
    <t xml:space="preserve">MERCEDES DE LA GARZA </t>
  </si>
  <si>
    <t xml:space="preserve">EL LENGUAJE DEL JUEGO </t>
  </si>
  <si>
    <t xml:space="preserve">ANAGRAMA  </t>
  </si>
  <si>
    <t xml:space="preserve">EL LIBRO DE LOS LIBROS DE CHILAM BALAM </t>
  </si>
  <si>
    <t xml:space="preserve"> </t>
  </si>
  <si>
    <t>FONDO DE CULTURA ECONÓMICA</t>
  </si>
  <si>
    <t xml:space="preserve">EL MODERNISMO </t>
  </si>
  <si>
    <t xml:space="preserve">VELA, ARQUELES </t>
  </si>
  <si>
    <t xml:space="preserve">PORRUA </t>
  </si>
  <si>
    <t>EL MUNDO COMO REPRESENTACION: 
ESTUDIOS SOBRE HISTORIA CULTURAL</t>
  </si>
  <si>
    <t>ROGER CHARTIER</t>
  </si>
  <si>
    <t>4a edición
1999</t>
  </si>
  <si>
    <t xml:space="preserve">EL OTOÑO DE LA EDAD MEDIA </t>
  </si>
  <si>
    <t xml:space="preserve">JOHAN HUIZINGA </t>
  </si>
  <si>
    <t xml:space="preserve">ALIANZA </t>
  </si>
  <si>
    <t>EL ROMANTICISMO. LO ROMÁNTICO EN LA LÍRICA HISPANOAMERICANA DEL SIGLO XVI A 1970</t>
  </si>
  <si>
    <t xml:space="preserve">LAZO, R.  </t>
  </si>
  <si>
    <t>EL SENTIDO DE LA LECTURA</t>
  </si>
  <si>
    <t>ANGELA PRADELLI</t>
  </si>
  <si>
    <t xml:space="preserve"> PAIDOS</t>
  </si>
  <si>
    <t>EL SILENCIO DE LOS LIBROS</t>
  </si>
  <si>
    <t>GEORGE STEINER</t>
  </si>
  <si>
    <t>EDICIONES SIRUELA</t>
  </si>
  <si>
    <t>1a edición
2011</t>
  </si>
  <si>
    <t xml:space="preserve">EL SOL DESNUDO </t>
  </si>
  <si>
    <t xml:space="preserve">I. ASIMOV </t>
  </si>
  <si>
    <t xml:space="preserve">MARTINEZ ROCA </t>
  </si>
  <si>
    <t>EL VIAJERO, LA TORRE Y LA LARVA: EL LECTOR COMO METAFORA</t>
  </si>
  <si>
    <t>ALBERTO MANGUEL</t>
  </si>
  <si>
    <t>FCE (Fondo de Cultura Económica)</t>
  </si>
  <si>
    <t>1a edición
2014</t>
  </si>
  <si>
    <t xml:space="preserve">ELOGIO DE LA LOCURA </t>
  </si>
  <si>
    <t xml:space="preserve">ERASMO ROTTERDAM </t>
  </si>
  <si>
    <t xml:space="preserve">ESPASA-CALPE </t>
  </si>
  <si>
    <t>EN BUSCA DE KLINGSOR</t>
  </si>
  <si>
    <t>JORGE VOLPI ESCALANTE</t>
  </si>
  <si>
    <t>EDICIONES ALFAGUARA</t>
  </si>
  <si>
    <t xml:space="preserve">ESCRIBIR POESÍA  </t>
  </si>
  <si>
    <t xml:space="preserve">ARIEL RIIVADENEIRA </t>
  </si>
  <si>
    <t xml:space="preserve">ALBA </t>
  </si>
  <si>
    <t xml:space="preserve">ESTRATEGIAS DE LECTURA  </t>
  </si>
  <si>
    <t xml:space="preserve"> ISABEL SOLÉ. </t>
  </si>
  <si>
    <t xml:space="preserve">GRAÓ  : UNIVERSITAT DE </t>
  </si>
  <si>
    <t>ESTRELLA DE LA CALLE SEXTA</t>
  </si>
  <si>
    <t>LUIS HUMBERTO CROSTHWAITE</t>
  </si>
  <si>
    <t>TUSQUETS EDITORES</t>
  </si>
  <si>
    <t>2a edición
2004</t>
  </si>
  <si>
    <t>FACUNDO</t>
  </si>
  <si>
    <t>DOMINGO FAUSTINO SARMIENTO</t>
  </si>
  <si>
    <t>FEMINISMO Y MISOGINIA EN LA LITERATURA ESPAÑOLA</t>
  </si>
  <si>
    <t>CRISTINA SEGURA GRAIÑO</t>
  </si>
  <si>
    <t>NARCEA</t>
  </si>
  <si>
    <t>FREUD Y DERRIDA: ESCRITURA Y PSIQUE</t>
  </si>
  <si>
    <t>ROSAURA MARTINEZ RUIZ</t>
  </si>
  <si>
    <t>SIGLO XXI EDITORES</t>
  </si>
  <si>
    <t>2a edición
2013</t>
  </si>
  <si>
    <t xml:space="preserve">GÉNEROS LITERARIOS </t>
  </si>
  <si>
    <t xml:space="preserve">SPONG, K.  </t>
  </si>
  <si>
    <t xml:space="preserve">SÍNTESIS </t>
  </si>
  <si>
    <t xml:space="preserve">GOETHE-DILIHEY </t>
  </si>
  <si>
    <t xml:space="preserve">JOSÉ ORTEGA Y GASSET </t>
  </si>
  <si>
    <t xml:space="preserve">GRAMÁTICA LATINA  </t>
  </si>
  <si>
    <t xml:space="preserve">MATEO MUÑOZ AGUSTÍN </t>
  </si>
  <si>
    <t xml:space="preserve">ESFINGE  </t>
  </si>
  <si>
    <t xml:space="preserve">GRAMÁTICA MODERNA DE LA LENGUA ESPAÑOLA  </t>
  </si>
  <si>
    <t>JUAN LUIS FUENTES DE LA CORTE</t>
  </si>
  <si>
    <t>LIMUSA- NORIEGA</t>
  </si>
  <si>
    <t>GRANDEZA MEXICANA</t>
  </si>
  <si>
    <t>BERNARDO DE BALBUENA</t>
  </si>
  <si>
    <t>HISTORIA DE LA CULTURA LITERARIA EN HISPANOAMÉRICA I Y II</t>
  </si>
  <si>
    <t xml:space="preserve">PUCCINI, DARÍO </t>
  </si>
  <si>
    <t>HISTORIA DE LA ETERNIDADEL LIBRO Y SUS ORILLAS. TIPOGRAFÍA, ORIGINALES, REDACCIÓN, CORRECCIÓN DE ESTILO Y PRUEBAS</t>
  </si>
  <si>
    <t xml:space="preserve">BORGES, JORGE LUISZAVALA RUIZ, ROBERTO   </t>
  </si>
  <si>
    <t xml:space="preserve">ALIANZA EMECE UNAM   </t>
  </si>
  <si>
    <t>HISTORIA DE LA LECTURA EN EL MUNDO</t>
  </si>
  <si>
    <t>CAVALLO, GUGLIELMO Y CHARTIER, ROGER</t>
  </si>
  <si>
    <t>TAURUS EDICIONES</t>
  </si>
  <si>
    <t>1a edición
2012</t>
  </si>
  <si>
    <t xml:space="preserve">HISTORIA DE LA LITERATURA ALEMANA </t>
  </si>
  <si>
    <t xml:space="preserve">MODERN, RODOLF E.  </t>
  </si>
  <si>
    <t xml:space="preserve">HISTORIA DE LA LITERATURA ESPAÑOLA 3: SIGLO DE ORO TEATRO- </t>
  </si>
  <si>
    <t xml:space="preserve">WILSON, E.  </t>
  </si>
  <si>
    <t xml:space="preserve">ARIEL  </t>
  </si>
  <si>
    <t xml:space="preserve">HISTORIA DE LA LITERATURA HISPANOAMERICANA </t>
  </si>
  <si>
    <t xml:space="preserve">JOSEF, BELLA.  </t>
  </si>
  <si>
    <t xml:space="preserve">UNIVERSIDAD DE GUADALAJARA </t>
  </si>
  <si>
    <t xml:space="preserve">MADRIGAL, LUIS ÍÑIGO </t>
  </si>
  <si>
    <t>HISTORIA DE LA LITERATURA HISPANOAMERICANA. EL PERIODO COLONIAL</t>
  </si>
  <si>
    <t xml:space="preserve">PORRÚA </t>
  </si>
  <si>
    <t>HISTORIA DE LA LITERATURA HISPANOAMERICANA. TOMO II</t>
  </si>
  <si>
    <t xml:space="preserve">LAZO, RAIMUNDO </t>
  </si>
  <si>
    <t>HISTORIA DE LA LITERATURA MEXICANA</t>
  </si>
  <si>
    <t>CARLOS GONZÁLEZ PEÑA</t>
  </si>
  <si>
    <t xml:space="preserve">HISTORIA DE LA LITERATURA MEXICANA </t>
  </si>
  <si>
    <t xml:space="preserve">GONZÁLEZ PEÑA, CARLOS  </t>
  </si>
  <si>
    <t xml:space="preserve">PORÚA  </t>
  </si>
  <si>
    <t>HISTORIA DE LA LITERATURA MEXICANA 3</t>
  </si>
  <si>
    <t>NANCY VOGELEY Y MANUEL RAMOS MEDINA</t>
  </si>
  <si>
    <t>SOGLO XXI</t>
  </si>
  <si>
    <t xml:space="preserve">HISTORIA DE LA LITERATURA MEXICANA SIGLO XXI </t>
  </si>
  <si>
    <t xml:space="preserve">CHANG RODRÍGUEZ, RAQUEL </t>
  </si>
  <si>
    <t xml:space="preserve">ALIANZA  </t>
  </si>
  <si>
    <t xml:space="preserve">HISTORIA DEL PENSAMIENTOS FILOSÓFICO Y CIENTÍFICO </t>
  </si>
  <si>
    <t xml:space="preserve">FIOVANNI REALE </t>
  </si>
  <si>
    <t xml:space="preserve">HERDER </t>
  </si>
  <si>
    <t xml:space="preserve">HISTORIA E LA LITERATURA HISPANOAMERICANA  </t>
  </si>
  <si>
    <t xml:space="preserve">FRANCO, JEAN </t>
  </si>
  <si>
    <t>HISTORIA SOCIOLINGÜÍSTICA DE MÉXICO VOL. 1</t>
  </si>
  <si>
    <t>REBECA BARRIGA VILLANUEVA</t>
  </si>
  <si>
    <t>HISTORIA SOCIOLINGÜÍSTICA DE MÉXICO VOL. 2</t>
  </si>
  <si>
    <t>HISTORIA SOCIOLINGÜÍSTICA DE MÉXICO VOL. 3</t>
  </si>
  <si>
    <t xml:space="preserve">IDEOLOGÍA </t>
  </si>
  <si>
    <t xml:space="preserve">VAN DIJK, TEUN A.  </t>
  </si>
  <si>
    <t xml:space="preserve">IDEOLOGÍA Y DISCURSO </t>
  </si>
  <si>
    <t>INSOLENCIA. LITERATURA Y MUNDO</t>
  </si>
  <si>
    <t>GUILLERMO FADANELLI</t>
  </si>
  <si>
    <t>ALMADIA</t>
  </si>
  <si>
    <t xml:space="preserve">IVAHOE. O EL ANTICUARIO  </t>
  </si>
  <si>
    <t xml:space="preserve">SCOTT, WALTER </t>
  </si>
  <si>
    <t xml:space="preserve">POITÚA </t>
  </si>
  <si>
    <t xml:space="preserve">KANT Y EL ORNITORRINCO </t>
  </si>
  <si>
    <t xml:space="preserve">ECO, UMBERTO </t>
  </si>
  <si>
    <t xml:space="preserve">LUMEN </t>
  </si>
  <si>
    <t>LA BOLA</t>
  </si>
  <si>
    <t>EMILIO RABASA</t>
  </si>
  <si>
    <t>2a EDICIÓN
2014</t>
  </si>
  <si>
    <t xml:space="preserve">LA CARTUJA  DE PARMA </t>
  </si>
  <si>
    <t xml:space="preserve">STENDAHL </t>
  </si>
  <si>
    <t xml:space="preserve">LA CONSOLACIÓN DE LA FILOSOFÍA </t>
  </si>
  <si>
    <t xml:space="preserve">SEVERINO BOECIO </t>
  </si>
  <si>
    <t xml:space="preserve">AGUILAR  </t>
  </si>
  <si>
    <t xml:space="preserve">LA CRISITADA </t>
  </si>
  <si>
    <t xml:space="preserve">JEAN MEYER </t>
  </si>
  <si>
    <t>LA ESCRITURA Y LA DIFERENCIA</t>
  </si>
  <si>
    <t xml:space="preserve">DERRIDA, JACQUES </t>
  </si>
  <si>
    <t xml:space="preserve">ANTHROPOS </t>
  </si>
  <si>
    <t xml:space="preserve">LA FORMACIÓN LECTORA Y LITERARIA  </t>
  </si>
  <si>
    <t xml:space="preserve">JOSEP BALLESTER. </t>
  </si>
  <si>
    <t xml:space="preserve">EDITORIAL GRAO </t>
  </si>
  <si>
    <t xml:space="preserve">LA GRAMÁTICA DESCOMPLICADA </t>
  </si>
  <si>
    <t xml:space="preserve">GRIJELMO, ALEX </t>
  </si>
  <si>
    <t xml:space="preserve">LA GUERRA DE LOS MUNDOS </t>
  </si>
  <si>
    <t xml:space="preserve">WELLS H </t>
  </si>
  <si>
    <t xml:space="preserve">FELMAR </t>
  </si>
  <si>
    <t xml:space="preserve">LA HUMILLACIÓN DE LOS NORTHMORE </t>
  </si>
  <si>
    <t xml:space="preserve">HENRY JAMES </t>
  </si>
  <si>
    <t>LA LECTURA, OTRA REVOLUCIÓN</t>
  </si>
  <si>
    <t>MARÍA TERESA ANDRUETTO</t>
  </si>
  <si>
    <t xml:space="preserve">LA NOCHE DE TLATELOLCO, TESTIMONIOS DE HISTORIA REAL </t>
  </si>
  <si>
    <t xml:space="preserve">PONIATOWSKA, ELENA </t>
  </si>
  <si>
    <t xml:space="preserve">EDICIONES ERA </t>
  </si>
  <si>
    <t xml:space="preserve">LA POESÍA. HACIA LA COMPRENCIÓN DE LO POÉTICO </t>
  </si>
  <si>
    <t xml:space="preserve">JOHANES SIERICH PFEIFFER </t>
  </si>
  <si>
    <t xml:space="preserve">LA SONATA MÁGICA. CUENTOS Y RELATOS </t>
  </si>
  <si>
    <t xml:space="preserve">VASCONCELOS, JOSÉ </t>
  </si>
  <si>
    <t xml:space="preserve">ESPASA CALPE </t>
  </si>
  <si>
    <t xml:space="preserve">LA TORRE Y EL JARDÍN </t>
  </si>
  <si>
    <t xml:space="preserve">ALBERTO CHIMAL </t>
  </si>
  <si>
    <t xml:space="preserve">LA VIDA DE DON QUIJOTE Y SANCHO </t>
  </si>
  <si>
    <t xml:space="preserve">MIGUEL DE UNAMUNO </t>
  </si>
  <si>
    <t xml:space="preserve">REI </t>
  </si>
  <si>
    <t xml:space="preserve">LAS CORIENTES LITERARIAS EN LA AMÉRICA HISPÁNICA  </t>
  </si>
  <si>
    <t xml:space="preserve">HENRÍQUEZ UREÑA, PEDRO </t>
  </si>
  <si>
    <t>LAS MORADAS</t>
  </si>
  <si>
    <t>TERESA DE JESUS</t>
  </si>
  <si>
    <t>GRUPO EDITORIAL TOMO</t>
  </si>
  <si>
    <t>LIBRO DE LA VIDA</t>
  </si>
  <si>
    <t>TERESA DE JESUS, SANTA (TERESA DE CEPEDA Y AHUMADA) O (TERESA DE AVILA)</t>
  </si>
  <si>
    <t>EDICIONES CATEDRA</t>
  </si>
  <si>
    <t>-----</t>
  </si>
  <si>
    <t xml:space="preserve">LITERATURA HISPANOAMERICANA </t>
  </si>
  <si>
    <t xml:space="preserve">FRANCO, M.  </t>
  </si>
  <si>
    <t xml:space="preserve">LITERATURAS INDÍGENAS EN MÉXICO </t>
  </si>
  <si>
    <t xml:space="preserve">MIGUEL LEÓN-PORTILLA </t>
  </si>
  <si>
    <t xml:space="preserve">LODO </t>
  </si>
  <si>
    <t xml:space="preserve">GUILLERMO FADANELLI </t>
  </si>
  <si>
    <t>LOS CAUTIVERIOS DE LAS MUJERES. MADRESPOSAS, MONJAS, PUTAS, PRESAS Y LOCAS</t>
  </si>
  <si>
    <t>MARCELA LAGARDE</t>
  </si>
  <si>
    <t>LOS CÓDICES MESOAMERICANOS ANTES Y DESPÚES DE LA CONQUISTA ESPAÑOLA: HISTORIA DE UN LENGUAJE PICTOGRÁFICO</t>
  </si>
  <si>
    <t xml:space="preserve">PABLO ESCALANTE GONZALBO. </t>
  </si>
  <si>
    <t xml:space="preserve">LOS LÍMITES DE LA INTERPRETACIÓN  </t>
  </si>
  <si>
    <t xml:space="preserve">LUMEN  </t>
  </si>
  <si>
    <t>LOS LIMITES DE LA NOCHE</t>
  </si>
  <si>
    <t xml:space="preserve"> ERA</t>
  </si>
  <si>
    <t xml:space="preserve">LOS NOVIOS </t>
  </si>
  <si>
    <t xml:space="preserve">MANZONI, ALEJANDRO </t>
  </si>
  <si>
    <t xml:space="preserve">LOS PROTAGONITAS DE LA LITERATUA MEXICANA  </t>
  </si>
  <si>
    <t xml:space="preserve">PORRUA  </t>
  </si>
  <si>
    <t>MATADERO / LA CAUTIVA</t>
  </si>
  <si>
    <t xml:space="preserve">ECHEVERRIA, ESTEBAN </t>
  </si>
  <si>
    <t>METODOLOGÍA Y TÉCNICAS  DE INVESTIGACION EN CIENCIAS SOCIALES</t>
  </si>
  <si>
    <t xml:space="preserve">FELIPES PARDINAS  </t>
  </si>
  <si>
    <t>MÉXICO ANTIGUO</t>
  </si>
  <si>
    <t>MARÍA LONGHENA</t>
  </si>
  <si>
    <t>MITOLOGÍAS</t>
  </si>
  <si>
    <t>ROLAND BARTHES</t>
  </si>
  <si>
    <t>SIGLO XXI</t>
  </si>
  <si>
    <t xml:space="preserve">MITOS Y LITERATURA MAYA  </t>
  </si>
  <si>
    <t xml:space="preserve">JOSÉ ALCINA FRANCH. </t>
  </si>
  <si>
    <t>MODELOS DE SISTEMATIZACIÓN DEL PROCESO ENSEÑANZA - APRENDIZAJE</t>
  </si>
  <si>
    <t>ANTONIO GOGO HUGUET</t>
  </si>
  <si>
    <t>ÚLTIMA</t>
  </si>
  <si>
    <t xml:space="preserve">NARRACIONES   </t>
  </si>
  <si>
    <t xml:space="preserve">NARRACIONES EXTRAORDINARIAS </t>
  </si>
  <si>
    <t xml:space="preserve">POE, EDGAR ALLAN </t>
  </si>
  <si>
    <t xml:space="preserve">POITÚA  </t>
  </si>
  <si>
    <t xml:space="preserve">NEZAHUALCÓYOTL, VODA Y OBRA </t>
  </si>
  <si>
    <t xml:space="preserve">JOSÉ LUIS MARTÍNEZ </t>
  </si>
  <si>
    <t xml:space="preserve">NOMBRE DE PERRO </t>
  </si>
  <si>
    <t xml:space="preserve">ÉLMER MENDOZA </t>
  </si>
  <si>
    <t xml:space="preserve">NORMAS DE ESTILO BIBLIOGRAFICO PARA ENSAYOS SEMESTRALES Y TESIS </t>
  </si>
  <si>
    <t xml:space="preserve">ARLO GARZA MERCADO </t>
  </si>
  <si>
    <t xml:space="preserve">NUEVA HISTORIA DE LA LITERATURA HISPANOAMERICANA  </t>
  </si>
  <si>
    <t xml:space="preserve">BELLINI, GUISEPPE </t>
  </si>
  <si>
    <t xml:space="preserve">CASTALIA  </t>
  </si>
  <si>
    <t>NUEVA NARRATIVA HISPANOAMERICANA. BOOM, POSTBOOM, POSTMODERNISMO</t>
  </si>
  <si>
    <t xml:space="preserve">SHAW, DONAL L.  </t>
  </si>
  <si>
    <t>OBRA REUNIDA</t>
  </si>
  <si>
    <t>NELLIE CAMPOBELLO</t>
  </si>
  <si>
    <t>2a edición
2016</t>
  </si>
  <si>
    <t>Obras reunidas III. Ensayos sobre la literatura popular mexicana del siglo XIX</t>
  </si>
  <si>
    <t>MARGO GLANTZ</t>
  </si>
  <si>
    <t>OFICIO DE TINIEBLAS</t>
  </si>
  <si>
    <t>ROSARIO CASTELLANOS</t>
  </si>
  <si>
    <t>JOAQUIN MORTIZ</t>
  </si>
  <si>
    <t>1A EDICIÓN
2012</t>
  </si>
  <si>
    <t xml:space="preserve">PALINURO DE MÉXICO </t>
  </si>
  <si>
    <t xml:space="preserve">DEL PASO, FERNANDO </t>
  </si>
  <si>
    <t>PUNTO  DE LCTURA</t>
  </si>
  <si>
    <t>PARA CADA TIEMPO HAY UN LIBRO</t>
  </si>
  <si>
    <t>SEXTO PISO</t>
  </si>
  <si>
    <t>PARA LEERTE MEJOR: MECANISMOS DE LA LECTURA Y DE LA FORMACION DE LECTORES CAPACES DE ESCRIBIR</t>
  </si>
  <si>
    <t>FELIPE GARRIDO</t>
  </si>
  <si>
    <t xml:space="preserve">PENSATIVA </t>
  </si>
  <si>
    <t xml:space="preserve">JESÚS GOYTORTÚA SANTOS </t>
  </si>
  <si>
    <t>POESÍA</t>
  </si>
  <si>
    <t>SALVADOR NOVO</t>
  </si>
  <si>
    <t xml:space="preserve">POESÍA ESPAÑOLA MEDIEVAL </t>
  </si>
  <si>
    <t xml:space="preserve">ALVAR, MANUEL </t>
  </si>
  <si>
    <t>POESIA Y PENSAMIENTO</t>
  </si>
  <si>
    <t>SANTA TERESA</t>
  </si>
  <si>
    <t>ALIANZA</t>
  </si>
  <si>
    <t>PRIMERAS CRÓNICAS Y LA CONFESIÓN DE UN PALACIO</t>
  </si>
  <si>
    <t>GAMBOA, FEDERICO</t>
  </si>
  <si>
    <t>UNAM</t>
  </si>
  <si>
    <t xml:space="preserve">RABINAL-ACHÍ: BALLET DRAMA DE LOS INDIOS QUICHÉS DE GUATEMALA </t>
  </si>
  <si>
    <t xml:space="preserve">RECUENTO DE POEMAS </t>
  </si>
  <si>
    <t xml:space="preserve">JAIME SABINES </t>
  </si>
  <si>
    <t>RITO DE INICIACION</t>
  </si>
  <si>
    <t>2a EDICIÓN
2012</t>
  </si>
  <si>
    <t>SAB</t>
  </si>
  <si>
    <t>GOMEZ DE AVELLANEDA, 
GERTRUDIS</t>
  </si>
  <si>
    <t xml:space="preserve">CONACULTA </t>
  </si>
  <si>
    <t>1a edición</t>
  </si>
  <si>
    <t>SAN JUAN DE LA CRUZ: POESÍA SELECTA (13A ED.)</t>
  </si>
  <si>
    <t>SANTO JUAN DE LA CRUZ</t>
  </si>
  <si>
    <t xml:space="preserve">EDITORIAL UNIVERSITARIA, UNIVERSIDAD DE GUADALAJARA </t>
  </si>
  <si>
    <t xml:space="preserve">SOMBRAS DETRÁS DE LA VENTANA, CUENTOS REUNIDOS </t>
  </si>
  <si>
    <t xml:space="preserve">EDUARDO ANTONIO PARRA </t>
  </si>
  <si>
    <t xml:space="preserve">ERA </t>
  </si>
  <si>
    <t>TABARE</t>
  </si>
  <si>
    <t xml:space="preserve">ZORRILLA DE SAN MARTIN, JUAN </t>
  </si>
  <si>
    <t xml:space="preserve">8a edición
</t>
  </si>
  <si>
    <t xml:space="preserve">TALLER DE LA LECTURA Y REDACCIÓN </t>
  </si>
  <si>
    <t xml:space="preserve">JUAN ALVAREZ CORAL </t>
  </si>
  <si>
    <t xml:space="preserve">EDAMEX </t>
  </si>
  <si>
    <t>TEATRO COMPLETO</t>
  </si>
  <si>
    <t>RODOLFO USIGLI</t>
  </si>
  <si>
    <t xml:space="preserve">TEORÍA DE LAS CATÁSTROFES </t>
  </si>
  <si>
    <t xml:space="preserve">TRYNO MALDONADO </t>
  </si>
  <si>
    <t xml:space="preserve">ALFAGUARA </t>
  </si>
  <si>
    <t>TEORÍAS LITERARIAS DEL SIGLO XX UNA ANTOLOGÍA</t>
  </si>
  <si>
    <t>JOSÉ MANUEL CUESTA ABAD Y JULIÁN JIMÉNEZ</t>
  </si>
  <si>
    <t xml:space="preserve">TRACTATUS LÓGICO-PHILOSOPHICUS </t>
  </si>
  <si>
    <t xml:space="preserve">LUDWIG WITTGENSTEIN </t>
  </si>
  <si>
    <t xml:space="preserve">ALTAYA </t>
  </si>
  <si>
    <t>TRAGICOMEDIA MEXICANA I. LA VIDA EN MÉXICO DE 1940 A 1970</t>
  </si>
  <si>
    <t xml:space="preserve">JOSÉ AGUSTÍN </t>
  </si>
  <si>
    <t xml:space="preserve">PLANETA </t>
  </si>
  <si>
    <t>TRES BOSQUEJOS DEL MAL</t>
  </si>
  <si>
    <t>JORGE VOLPI ESCALANTE, ELOY 
URROZ E IGNACIO PADILLA</t>
  </si>
  <si>
    <t>Usos amorosos de la postguerra española</t>
  </si>
  <si>
    <t xml:space="preserve">CARMEN MARTÍN GAITE </t>
  </si>
  <si>
    <t xml:space="preserve">VEINTE MIL LENGUAS DE VIAJE EN SUBMARINO  </t>
  </si>
  <si>
    <t xml:space="preserve">VERDAD Y MÉTODO I </t>
  </si>
  <si>
    <t xml:space="preserve">H.-G. GADAMER </t>
  </si>
  <si>
    <t xml:space="preserve">SÍGUEME </t>
  </si>
  <si>
    <t xml:space="preserve">VERDE SHANGHAI </t>
  </si>
  <si>
    <t xml:space="preserve">CRISTINA RIVERA GARZA </t>
  </si>
  <si>
    <t xml:space="preserve">VIAJE A LA SEMILLA  </t>
  </si>
  <si>
    <t xml:space="preserve">ALEJO CARPENTIER </t>
  </si>
  <si>
    <t>VISIÓN DE LA CONQUISTA</t>
  </si>
  <si>
    <t>FERNANDO DE ALVA IXTLILXÓCHITL</t>
  </si>
  <si>
    <t xml:space="preserve">WEBSTER´ NEW DICTIONARY  (MONOLINGUAL)  </t>
  </si>
  <si>
    <t xml:space="preserve">MICHAEL AGNES (EDITOR) </t>
  </si>
  <si>
    <t xml:space="preserve">WILEY PUBLISHING, INC. </t>
  </si>
  <si>
    <t xml:space="preserve">WOLRD LINK 1 SECOND EDITION  </t>
  </si>
  <si>
    <t xml:space="preserve">SUSAN STEMPLESKI, NANCY  DOUGLAS, JAMES R. MORGAN  </t>
  </si>
  <si>
    <t xml:space="preserve">HEINLE </t>
  </si>
  <si>
    <t xml:space="preserve">WOLRD LINK 2 SECOND EDITION  </t>
  </si>
  <si>
    <t xml:space="preserve">WOLRD LINK 3 SECOND EDITION  </t>
  </si>
  <si>
    <t>R. MICHEL</t>
  </si>
  <si>
    <t>TOCHI</t>
  </si>
  <si>
    <t>BIBLIOGRAFÍA DE NOVELISTAS MEXICANOS</t>
  </si>
  <si>
    <t>CREADORES ARTÍSTICOS DE JALISCO 2</t>
  </si>
  <si>
    <t>HISTORIADORES JALISCIENSES XIX Y XX</t>
  </si>
  <si>
    <t>Revista Algarabía</t>
  </si>
  <si>
    <t>2018</t>
  </si>
  <si>
    <t>Complementaria</t>
  </si>
  <si>
    <t>Revista Letras Libres</t>
  </si>
  <si>
    <t>Revista Casa del tiempo UAM</t>
  </si>
  <si>
    <t>SALADIN</t>
  </si>
  <si>
    <t>McGRAW-HILL</t>
  </si>
  <si>
    <t>2013  6A ED.</t>
  </si>
  <si>
    <t>ATLAS DE ANATOMÍA</t>
  </si>
  <si>
    <t>GILRAY</t>
  </si>
  <si>
    <t xml:space="preserve">MEDICA PANAMERICANA </t>
  </si>
  <si>
    <t>ATLAS DE ANATOMÍA HUMANA</t>
  </si>
  <si>
    <t>NEFTER FRANK</t>
  </si>
  <si>
    <t>6A ED</t>
  </si>
  <si>
    <t>DIAGNÓSTICO CLÍNICO Y TRATAMIENTO</t>
  </si>
  <si>
    <t>DIAGNÓSTICO GINECOBTÉTRICOS</t>
  </si>
  <si>
    <t>D'CHARNEY</t>
  </si>
  <si>
    <t>EMBRIOLOGÍA APLICADA A LA CLÍNICA</t>
  </si>
  <si>
    <t xml:space="preserve">Carlson </t>
  </si>
  <si>
    <t>EPIDEMIOLOGÍA</t>
  </si>
  <si>
    <t>Leon Gords</t>
  </si>
  <si>
    <t>5A ED.</t>
  </si>
  <si>
    <t>GENES XI</t>
  </si>
  <si>
    <t>Lewin</t>
  </si>
  <si>
    <t>JONES AND BARTLETT</t>
  </si>
  <si>
    <t xml:space="preserve">GINECOLOGÍA </t>
  </si>
  <si>
    <t>WILLIAMS</t>
  </si>
  <si>
    <t>LEHNINGER PANOPLES OF BIOCHEMISTRY.</t>
  </si>
  <si>
    <t>Nelson</t>
  </si>
  <si>
    <t>FREEMAN</t>
  </si>
  <si>
    <t>MANUAL DE PEDIATRÍA</t>
  </si>
  <si>
    <t>M. Cruz</t>
  </si>
  <si>
    <t>OCEANO</t>
  </si>
  <si>
    <t>MEDICINA INTERNA</t>
  </si>
  <si>
    <t>HARRISON</t>
  </si>
  <si>
    <t>19VA EDICIÓN</t>
  </si>
  <si>
    <t>MEDICINA INTERNA, ROZMAN</t>
  </si>
  <si>
    <t>OBSTETRICIA</t>
  </si>
  <si>
    <t xml:space="preserve"> WILLIAMS</t>
  </si>
  <si>
    <t>PALS SOPORTE VITAL AV. PEDIÁTRICO</t>
  </si>
  <si>
    <t>AHA AAP</t>
  </si>
  <si>
    <t>PARASITOLOGÍA MÉDICA</t>
  </si>
  <si>
    <t>Marco Antonio Becerril</t>
  </si>
  <si>
    <t>MC. GRAW-HILL</t>
  </si>
  <si>
    <t>4TA.</t>
  </si>
  <si>
    <t>PATOLOGÍA HUMANA</t>
  </si>
  <si>
    <t xml:space="preserve">Kumar </t>
  </si>
  <si>
    <t>PRIMER TO THE INMUNER</t>
  </si>
  <si>
    <t>Jak W. Mak</t>
  </si>
  <si>
    <t>TÉCNICAS EN HISTOLOGÍA Y BIOLOGÍA CELULAR</t>
  </si>
  <si>
    <t xml:space="preserve">Luis Montoya </t>
  </si>
  <si>
    <t>TEXTO Y ATLAS CORRELACIONES CON BIOLOGÍA MOLECULAR Y CELULAR</t>
  </si>
  <si>
    <t>Michael H. Ross Y Wojciech Pawlina</t>
  </si>
  <si>
    <t>Wolters Kluwer</t>
  </si>
  <si>
    <t>7 ed.</t>
  </si>
  <si>
    <t>LICENCIATURA EN MEDICO CIRUJANO Y PARTERO</t>
  </si>
  <si>
    <t>REVISTA ANALES DE PEDIATRÍA MENSUAL</t>
  </si>
  <si>
    <t>MENSUAL 12 EJEMPLARES</t>
  </si>
  <si>
    <t>REVISTA CLÍNICA E INVESTIGACIÓN EN GINECOLOGÍA Y OBSTETRICIA</t>
  </si>
  <si>
    <t>TRIMESTRAL 4 EJEMPLARES</t>
  </si>
  <si>
    <t>REVISTA REUMATOLOGÍA CLÍNICA</t>
  </si>
  <si>
    <t>REVISTA ENDOCRINOLOGÍA DIABETES Y NUTRICIÓN</t>
  </si>
  <si>
    <t>MENSUAL 10 EJEMPLARES</t>
  </si>
  <si>
    <t>REVISTA MEDICINA CLÍNICA</t>
  </si>
  <si>
    <t>QUINCENAL 24 EJEMPLARES</t>
  </si>
  <si>
    <t>REVISTA CLÍNICA ESPAÑOLA</t>
  </si>
  <si>
    <t>MENSUAL 9 EJEMPLARES</t>
  </si>
  <si>
    <t>REVISTA PSIQUIATRÍA BIOLÓGICA</t>
  </si>
  <si>
    <t>CUATRIMESTRAL 3 EJEMPLARES</t>
  </si>
  <si>
    <t>REVISTA MEDICINA INTENSIVA</t>
  </si>
  <si>
    <t>REVISTA FORMACIÓN MÉDICA CONTINUADA EN ATENCIÓN PRIMARIA</t>
  </si>
  <si>
    <t>Revista Mexicana de Oftalmología</t>
  </si>
  <si>
    <t>ADMINISTRACIÓN Y CONTABILIDAD GANADERA</t>
  </si>
  <si>
    <t>Felipe Duran R.</t>
  </si>
  <si>
    <t>GRUPO LATINO</t>
  </si>
  <si>
    <t>1° EDICIÓN</t>
  </si>
  <si>
    <t>BIOLOGÍA CELULAR E HISTOLOGÍA</t>
  </si>
  <si>
    <t>GELAT, KIRK</t>
  </si>
  <si>
    <t>MULTIMEDIA VETERINARIA</t>
  </si>
  <si>
    <t>GARTNER</t>
  </si>
  <si>
    <t>CIRUGÍA EN ANIMALES</t>
  </si>
  <si>
    <t>DENISE R. FERIER</t>
  </si>
  <si>
    <t>CÓMO ARGUMENTAR</t>
  </si>
  <si>
    <t>ALASTAIR BONNETT</t>
  </si>
  <si>
    <t>COMPARATIVE VETERINARY HISTOLOGY</t>
  </si>
  <si>
    <t>ELIZABETH AUGHEY, FREDRIC L. FRYE</t>
  </si>
  <si>
    <t>MASON PUBLISHING</t>
  </si>
  <si>
    <t>PRIMERA 2001</t>
  </si>
  <si>
    <t>GENÉTICA GENERAL</t>
  </si>
  <si>
    <t>ROBERTO PARGOS</t>
  </si>
  <si>
    <t>HISTOLOGÍA HUMANA</t>
  </si>
  <si>
    <t>STEVENS</t>
  </si>
  <si>
    <t>HISTOLOGÍA Y BIOLOGÍA CELULAR</t>
  </si>
  <si>
    <t>ABRAHAM L. K.</t>
  </si>
  <si>
    <t>POLLINATION BIOLOGY BIODIVERSITY CONSERVATION AND AGRICULTURAL PRODUCTION</t>
  </si>
  <si>
    <t>DHARAM P. ABROL</t>
  </si>
  <si>
    <t>SPRINGER</t>
  </si>
  <si>
    <t>TECNOLOGÍA EN LA REPRODUCCIÓN DE LOS ANIMALES DE GRANJA</t>
  </si>
  <si>
    <t xml:space="preserve">IAN GORDON </t>
  </si>
  <si>
    <t>ACRIBIA</t>
  </si>
  <si>
    <t xml:space="preserve">VIROLOGIA MEDICA </t>
  </si>
  <si>
    <t>GUADALUPE CARBALLAL</t>
  </si>
  <si>
    <t xml:space="preserve">CORPUS </t>
  </si>
  <si>
    <t>CUARTA 2014</t>
  </si>
  <si>
    <t>ZARAGOZA</t>
  </si>
  <si>
    <t>Enciclopedia de anatomía y fisiología en animales de granja 1 tomo + usb</t>
  </si>
  <si>
    <t>ADMINISTRACION DE EMPRESAS</t>
  </si>
  <si>
    <t>AGUSTIN REYES PONCE</t>
  </si>
  <si>
    <t>NORIEGA LIMUSA</t>
  </si>
  <si>
    <t>20 COMPETENCIAS PROFESIONALES PARA LA PRACTICA</t>
  </si>
  <si>
    <t>MANUE MEDINA ELIZONDO</t>
  </si>
  <si>
    <t>ADMINISTRACIÓN DEL TIEMPO</t>
  </si>
  <si>
    <t>ERASMO BARBOSA CANO</t>
  </si>
  <si>
    <t>GRUPO VANELTRI</t>
  </si>
  <si>
    <t>DERECHO INTERNACIONAL PÚBLICO</t>
  </si>
  <si>
    <t>JIMENA MORENO GONZÁLEZ</t>
  </si>
  <si>
    <t>DIRECCIÓN Y GESTIÓN DE LA PRODUCCIÓN</t>
  </si>
  <si>
    <t>GARCÍA, Fausto</t>
  </si>
  <si>
    <t>Coedición: Alfaomega – Marcombo</t>
  </si>
  <si>
    <t>ÉTICA EN LOS NEGOCIOS.</t>
  </si>
  <si>
    <t xml:space="preserve">VALLE LABRADO RUBIO </t>
  </si>
  <si>
    <t>ESIC</t>
  </si>
  <si>
    <t>MANUAL G. VELASQUEZ</t>
  </si>
  <si>
    <t>GESTIÓN INTERNACIONAL DE LA EMPRESA</t>
  </si>
  <si>
    <t>IGNACIO LLORENTE</t>
  </si>
  <si>
    <t>UDIMA</t>
  </si>
  <si>
    <t>LA BANCA EN EL COMERCIO INTERNACIONAL</t>
  </si>
  <si>
    <t xml:space="preserve">DIEGO GÓMEZ CACERES </t>
  </si>
  <si>
    <t>LA EVOLUCIÓN DE LA SOCIEDAD ECONÓMICA</t>
  </si>
  <si>
    <t>ROBERT HEILBRONER Y WILLIAM</t>
  </si>
  <si>
    <t>10a ED.</t>
  </si>
  <si>
    <t>LA SEGUNDA MIOPÍA DEL MARKETING</t>
  </si>
  <si>
    <t>JOSÉ ANTONIO PANS</t>
  </si>
  <si>
    <t>LOGISTICA INTERNACIONAL</t>
  </si>
  <si>
    <t>DAVID PIERRE A.</t>
  </si>
  <si>
    <t>CENGAGE LEARNING</t>
  </si>
  <si>
    <t>MACROECONOMÍA. EN LA ECONOMIA GLOBAL</t>
  </si>
  <si>
    <t>FELIPE LARRAIN B./ JEFFREY D. SACHS</t>
  </si>
  <si>
    <t>TERCERA EDICION 2013</t>
  </si>
  <si>
    <t>MARCAS DISTRIBUCIÓN COMERCIAL</t>
  </si>
  <si>
    <t>EDUARDO GALAN CORONA</t>
  </si>
  <si>
    <t>UNIVERSIDAD DE SALAMANCA</t>
  </si>
  <si>
    <t>METODOS CUANTITATIVOS PARA LOS NEGOCIOS</t>
  </si>
  <si>
    <t>ANDERSON, DAVID RAY</t>
  </si>
  <si>
    <t>Microeconomía Intermedia</t>
  </si>
  <si>
    <t>Hal R. Varian</t>
  </si>
  <si>
    <t>Antoni Bosch,editor</t>
  </si>
  <si>
    <t>8a Edición 2010</t>
  </si>
  <si>
    <t>PRIMER CURSO DE CONTABILIDAD</t>
  </si>
  <si>
    <t>ELIAS LARA FLORES</t>
  </si>
  <si>
    <t>Ultima edición, la mas actual o 2017</t>
  </si>
  <si>
    <t>PUBLICIDAD</t>
  </si>
  <si>
    <t>RUBEN TREVIÑO</t>
  </si>
  <si>
    <t>MACGRAWHILL</t>
  </si>
  <si>
    <t>SÉ TU PROPIA MARCA</t>
  </si>
  <si>
    <t>TEORÍA DE CONFLICTOS</t>
  </si>
  <si>
    <t>ROMO F.</t>
  </si>
  <si>
    <t>2009/2 EDICION</t>
  </si>
  <si>
    <t>THE ART OF INNOVATION. LESSONS IN CREATIVITY FROM IDEO, AMERICA’S LEADING DESIGN FIRMS: SUCCESS THROUGH INNOVATION THE IDEO WAY</t>
  </si>
  <si>
    <t>TOM KELLEY</t>
  </si>
  <si>
    <t>BRILLIANCE CORP</t>
  </si>
  <si>
    <t>THEORIES OF INTERNATIONAL RELATIONS</t>
  </si>
  <si>
    <t>SCOTT BURCHILL</t>
  </si>
  <si>
    <t>PALAGRAVE</t>
  </si>
  <si>
    <t>2009 4A ED.</t>
  </si>
  <si>
    <t xml:space="preserve">EL PLAN ESTRATEGICO EN LA PRACTICA. </t>
  </si>
  <si>
    <t>Sainz. 4ed.</t>
  </si>
  <si>
    <t xml:space="preserve">COMO INNOVAR EN LAS PYMES: Manual de Mejora. </t>
  </si>
  <si>
    <t>Tundidor 2 ed.</t>
  </si>
  <si>
    <t xml:space="preserve">EMPRENDEDURIA PRACTICA PARA HACER NEGOCIOS. </t>
  </si>
  <si>
    <t>Aguirre 2ed.</t>
  </si>
  <si>
    <t xml:space="preserve">LA GESTION FINANCIERA DE LA EMPRESA. </t>
  </si>
  <si>
    <t>Perez</t>
  </si>
  <si>
    <t xml:space="preserve">DIGITALIZA TU NEGOCIO: Como Desarrollar Tus Poy.. </t>
  </si>
  <si>
    <t>Villaseca</t>
  </si>
  <si>
    <t xml:space="preserve">PREPARACION PARA LA CERTIFICACION PMP. </t>
  </si>
  <si>
    <t>Angulo</t>
  </si>
  <si>
    <t>MANUAL DEL DESARROLLO SOSTENIBLE.</t>
  </si>
  <si>
    <t xml:space="preserve"> Lescano</t>
  </si>
  <si>
    <t xml:space="preserve">ELABORACION, PRODUCCION Y COMER. DE DERIVADOS LACT. </t>
  </si>
  <si>
    <t>Buendia</t>
  </si>
  <si>
    <t xml:space="preserve">INVESTIGACION DE MERCADOS 4.0. </t>
  </si>
  <si>
    <t>De la Torre</t>
  </si>
  <si>
    <t xml:space="preserve">MEJORA TUS INGRESOS. </t>
  </si>
  <si>
    <t>Carbonel</t>
  </si>
  <si>
    <t>GESTION DE PROYECTOS CON PROJECT BAJO EL ENFOQUE PMI.</t>
  </si>
  <si>
    <t>Salazar</t>
  </si>
  <si>
    <t xml:space="preserve">ADMINISTRACION ESTRATEGICA. </t>
  </si>
  <si>
    <t>Briceño</t>
  </si>
  <si>
    <t xml:space="preserve">E-COMMERCE. </t>
  </si>
  <si>
    <t>Cisneros</t>
  </si>
  <si>
    <t xml:space="preserve">PRODUCTIVIDAD TOTAL. </t>
  </si>
  <si>
    <t>Medianero</t>
  </si>
  <si>
    <t xml:space="preserve">COMPETITIVIDAD: La clave del exito empresarial. </t>
  </si>
  <si>
    <t>Fonseca</t>
  </si>
  <si>
    <t xml:space="preserve">LA GESTION DEL CONOCIMIENTO EN LAS ORGANIZACIONES. </t>
  </si>
  <si>
    <t>Hernandez</t>
  </si>
  <si>
    <t>MANUAL DE TRANSPORTE PARA EL COMERCIO INTERNAC..</t>
  </si>
  <si>
    <t xml:space="preserve"> Peña 2 ed.</t>
  </si>
  <si>
    <t xml:space="preserve">PLAN DE INTERNACIONALIZACION DE LA PYME EN LA PRAC. </t>
  </si>
  <si>
    <t>Sainz</t>
  </si>
  <si>
    <t xml:space="preserve">TRANSPORTE INTERNACIONAL DE MERCANCIAS. </t>
  </si>
  <si>
    <t>Gomez</t>
  </si>
  <si>
    <t xml:space="preserve">LOGISTICA INDUSTRIAL APLICADA. </t>
  </si>
  <si>
    <t>Velasco</t>
  </si>
  <si>
    <t xml:space="preserve">ESTIBA Y TRINCAJE  DE MERCACIAS EN CONTENEDOR. </t>
  </si>
  <si>
    <t>Fernandez.2ed</t>
  </si>
  <si>
    <t xml:space="preserve">SECRETARIADO: Gestion Administrativa y Asis a La Dir. </t>
  </si>
  <si>
    <t>Tormo.</t>
  </si>
  <si>
    <t xml:space="preserve">UNIDADES DE CARGA EN EL TRANSPORTE. </t>
  </si>
  <si>
    <t>Soler. 3ed.</t>
  </si>
  <si>
    <t xml:space="preserve">GUIA PRACTICA DE LAS REGLAS INCOTERMS 2010. </t>
  </si>
  <si>
    <t>Soler. 2ed.</t>
  </si>
  <si>
    <t xml:space="preserve">LOGISTICA INTEGRAL: La gesti¾n oper. de la empr.. </t>
  </si>
  <si>
    <t>Anaya. 5ed</t>
  </si>
  <si>
    <t xml:space="preserve">AURUM 1: Tecnicas Logisticas para Innovar, </t>
  </si>
  <si>
    <t>P. y G. Hernandez</t>
  </si>
  <si>
    <t>MASS CUSTOMIZATION: Las claves de la persona…</t>
  </si>
  <si>
    <t>3ed. Gomez.</t>
  </si>
  <si>
    <t xml:space="preserve">MANUAL DE FORMULAS TECNICAS. </t>
  </si>
  <si>
    <t>Gieck. 33 ed.</t>
  </si>
  <si>
    <t xml:space="preserve">MANUAL DE GESTION ADUANERA: Normativas del comercio... </t>
  </si>
  <si>
    <t>Coll</t>
  </si>
  <si>
    <t xml:space="preserve">GUIA PARA LA APLICACION ISO 14001 </t>
  </si>
  <si>
    <t>2015. Valdes</t>
  </si>
  <si>
    <t xml:space="preserve">INTELIGENCIA COMERCIAL. </t>
  </si>
  <si>
    <t>Rojas</t>
  </si>
  <si>
    <t xml:space="preserve">GUIA PARA LA APLICACION DE ISO 9001 </t>
  </si>
  <si>
    <t>2015. Gomez</t>
  </si>
  <si>
    <t>GESTION DE LA CADENA DE SUMINISTRO</t>
  </si>
  <si>
    <t>DIAZ</t>
  </si>
  <si>
    <t>LICENCIATURA EN NEGOCIOS INTERNACIONALES</t>
  </si>
  <si>
    <t>Revista Forbes</t>
  </si>
  <si>
    <t>Revista Estrategia aduanera</t>
  </si>
  <si>
    <t>Revista Harvard Bussiness Review (inglés)</t>
  </si>
  <si>
    <t>¿QUÉ HACE USTED CON UN LIBRO COMO ÉSTE? CRÓNICAS ULTRAJANTES</t>
  </si>
  <si>
    <t>ROGELIO VILLAREAL</t>
  </si>
  <si>
    <t>CRÓNICAS ULTRAJANTES</t>
  </si>
  <si>
    <t>ADOBE PHOTOSHOP LIGTHTROOM 3</t>
  </si>
  <si>
    <t>SCOTT KELBY</t>
  </si>
  <si>
    <t>ANAYA MULTIMEDIA</t>
  </si>
  <si>
    <t>APERTURE 3</t>
  </si>
  <si>
    <t>DION SCOPPETTUOLO</t>
  </si>
  <si>
    <t>APRECIACIÓN ARTÍSTICA</t>
  </si>
  <si>
    <t>MARCO ANTONIO VÁZQUEZ BARRERA</t>
  </si>
  <si>
    <t>ESFINGE</t>
  </si>
  <si>
    <t>BITÁCORA DE GUERRA</t>
  </si>
  <si>
    <t>HANNIA NOVELL</t>
  </si>
  <si>
    <t>CABEZA DE TURCO</t>
  </si>
  <si>
    <t>GÜNTER WALLRAFF</t>
  </si>
  <si>
    <t>CAMERA RAW CON PHOTOSHOP CS5</t>
  </si>
  <si>
    <t>BRUCE FRASER, JEFF SCHEWE</t>
  </si>
  <si>
    <t>CIUDADANÍA CULTURAL</t>
  </si>
  <si>
    <t>WILL KYMLUICKA</t>
  </si>
  <si>
    <t>PAIDÓS</t>
  </si>
  <si>
    <t>CÓMO HACER DOCUMENTALES: GUÍA PRÁCTICA PARA INICIARSE EN LA CREACIÓN DE DOCUMENTALES</t>
  </si>
  <si>
    <t>KEVIN J. LINDENMUTH</t>
  </si>
  <si>
    <t>ACANTO</t>
  </si>
  <si>
    <t>CÓMO LEER UNA FOTOGRAFÍA</t>
  </si>
  <si>
    <t>RICHARD SALKELD</t>
  </si>
  <si>
    <t>GUSTAVO GILI</t>
  </si>
  <si>
    <t>COMUNICACIÓN, CIENCIA E HISTORIA</t>
  </si>
  <si>
    <t>JESÚS GALINDO CÁCERES</t>
  </si>
  <si>
    <t>CON UNA GRANADA EN LA BOCA</t>
  </si>
  <si>
    <t>JAVIER VALDEZ CÁRDENAS</t>
  </si>
  <si>
    <t>AGUILAR</t>
  </si>
  <si>
    <t>CRISTO CON UN FUSIL AL HOMBRO</t>
  </si>
  <si>
    <t>RYSZARD KAPUSCINSKI</t>
  </si>
  <si>
    <t>D.F. CONFIDENCIAL</t>
  </si>
  <si>
    <t>J. M. SERVÍN</t>
  </si>
  <si>
    <t>ALMADÍA</t>
  </si>
  <si>
    <t>DESNUDANDO EL DISCURSO POLÍTICO</t>
  </si>
  <si>
    <t>PATRICIA NIGRO</t>
  </si>
  <si>
    <t>BIBLOS</t>
  </si>
  <si>
    <t>DESPACHOS DE GUERRA</t>
  </si>
  <si>
    <t>MICHEL HERR</t>
  </si>
  <si>
    <t>DISEÑO Y COMUNICACIÓN</t>
  </si>
  <si>
    <t>DANIEL PRIETO CASTILLO</t>
  </si>
  <si>
    <t>COYOACÁN</t>
  </si>
  <si>
    <t>DONDE EL DÍA DUERME CON LOS OJOS ABIERTOS</t>
  </si>
  <si>
    <t>TONI POU</t>
  </si>
  <si>
    <t>EL APOGEO DE LA MEZQUINIDAD</t>
  </si>
  <si>
    <t>VÍCTOR ROURA</t>
  </si>
  <si>
    <t>LECTORUM</t>
  </si>
  <si>
    <t>EL ARTE DE HABLAR Y ESCRIBIR</t>
  </si>
  <si>
    <t>RAÚL ROJAS SORIANO</t>
  </si>
  <si>
    <t>PLAZA Y VALDES</t>
  </si>
  <si>
    <t>EL CANSANCIO CIUDADANO DE LA CORRUPCIÓN EN MÉXICO</t>
  </si>
  <si>
    <t>JUAN DE DIOS GONZÁLEZ IBARRA</t>
  </si>
  <si>
    <t>FONTAMARA</t>
  </si>
  <si>
    <t>EL CÓNDOR Y LAS VACAS</t>
  </si>
  <si>
    <t>CHRISTOPHER ISHERWOOD</t>
  </si>
  <si>
    <t>EL ESTILO DEL PERIODISTA</t>
  </si>
  <si>
    <t>ÁLEX GRIJELMO</t>
  </si>
  <si>
    <t>TAURUS</t>
  </si>
  <si>
    <t>EL FIN DE LOS MEDIOS DE COMUNICACIÓN EN MASAS</t>
  </si>
  <si>
    <t>JEFF JARVIS</t>
  </si>
  <si>
    <t>EL GUION</t>
  </si>
  <si>
    <t>CARLOS GONZALEZ</t>
  </si>
  <si>
    <t>1A.</t>
  </si>
  <si>
    <t>EL GUIÓN</t>
  </si>
  <si>
    <t>CARLOS GONZÁLEZ ALONSO</t>
  </si>
  <si>
    <t>MARCO JULIO LINARES</t>
  </si>
  <si>
    <t>EL HOMBRE QUE ESTUVO ALLÍ</t>
  </si>
  <si>
    <t>GEORGE PLIMPTON</t>
  </si>
  <si>
    <t>CONTRA</t>
  </si>
  <si>
    <t>EL PASEANTE DE CADÁVERES</t>
  </si>
  <si>
    <t>LIAO YIWU</t>
  </si>
  <si>
    <t>EL RACISMO EN CNTEXTO</t>
  </si>
  <si>
    <t>ANA MARÍA CÁRABE</t>
  </si>
  <si>
    <t>MAPORRÚA</t>
  </si>
  <si>
    <t>ENCUENTRO CON EL OTRO</t>
  </si>
  <si>
    <t>ESCENAS DE PUDOR Y LIBERTAD</t>
  </si>
  <si>
    <t>CARLOS MONSIVÁIS</t>
  </si>
  <si>
    <t>DEBOLSILLO</t>
  </si>
  <si>
    <t>ESCUELA DE FOTOGRAFÍA. RETRATO</t>
  </si>
  <si>
    <t>MICHAEL FREEMAN</t>
  </si>
  <si>
    <t>NATURART</t>
  </si>
  <si>
    <t>ESTRATEGIAS DE LA INVESTIGACIÓN CUALITATIVA</t>
  </si>
  <si>
    <t>IRENE VASILACHIS DE GIALDINO</t>
  </si>
  <si>
    <t>FOTOGRAFÍA Y ESPÍRITU</t>
  </si>
  <si>
    <t>JHON R. HARVE</t>
  </si>
  <si>
    <t>ALIANZA EDITORIAL</t>
  </si>
  <si>
    <t>FUNERALES PREVENTIVOS</t>
  </si>
  <si>
    <t>JUAN VILLORO</t>
  </si>
  <si>
    <t>GEOGRAFÍA CRÍTICA</t>
  </si>
  <si>
    <t>EFRAÍN LEÓN HERNÁNDEZ</t>
  </si>
  <si>
    <t>EPC</t>
  </si>
  <si>
    <t>GRABACIÓN EN ESTUDIO</t>
  </si>
  <si>
    <t>ALEJANDRO GÓMEZ</t>
  </si>
  <si>
    <t>HENRI CARTIER-BRESSON: HERE AND NOW</t>
  </si>
  <si>
    <t>CLEMENT CHEROUX</t>
  </si>
  <si>
    <t>THAMES &amp; HUDSON</t>
  </si>
  <si>
    <t>HENRI CARTIER-BRESSON: THE MODERN CENTURY</t>
  </si>
  <si>
    <t>HENRI CARTIER-BRESSON</t>
  </si>
  <si>
    <t>MUSEUM OF MODERN ART</t>
  </si>
  <si>
    <t>HISTORIA DE LOS MEDIOS DE COMUNICACIÓN</t>
  </si>
  <si>
    <t>JOSÉ CARLOS RUEDA LAFFOND</t>
  </si>
  <si>
    <t>HISTORIAS IMPRESCINDIBLES PARA LOS AMANTES DE LOS VIAJES</t>
  </si>
  <si>
    <t>ALBERTO GRANADOS</t>
  </si>
  <si>
    <t>INTERPRETAR LA COMUNICACIÓN</t>
  </si>
  <si>
    <t>MIGUEL DE MORAGAS SPÁ</t>
  </si>
  <si>
    <t>LA ALDEA GLOBAL</t>
  </si>
  <si>
    <t>MARSHALL MCLUHAN</t>
  </si>
  <si>
    <t>LA CASA BLANCA DE PEÑA NIETO</t>
  </si>
  <si>
    <t>DANIEL LIZÁRRAGA</t>
  </si>
  <si>
    <t>GRIJALBO</t>
  </si>
  <si>
    <t>LA COMUNICACIÓN-MUNDO</t>
  </si>
  <si>
    <t>ARMAND MATTELART</t>
  </si>
  <si>
    <t>LA ENTREVISTA PERIODÍSTICA 100 PAUTAS PARA RESPONDER CON ACIERTO: MEDIA TRAINING</t>
  </si>
  <si>
    <t>ALEJANDRO HERNÁNDEZ</t>
  </si>
  <si>
    <t>LA MUNDIALIZACIÓN DE LA COMUNICACIÓN</t>
  </si>
  <si>
    <t>LA PARADOJA DEMOCRÁTICA</t>
  </si>
  <si>
    <t>CHANTAL MOUFFE</t>
  </si>
  <si>
    <t>LA RADIO UNIVERSITARIA</t>
  </si>
  <si>
    <t>DANIEL MARTÍN PENA</t>
  </si>
  <si>
    <t>LAS GRANDES ENTREVISTAS DE LA HISTORIA</t>
  </si>
  <si>
    <t>LAS RAÍCES DEL ODIO</t>
  </si>
  <si>
    <t>ORIANA FALLACT</t>
  </si>
  <si>
    <t>LA ESFERA DE LOS LIBROS</t>
  </si>
  <si>
    <t>LAS TÉCNICAS DE LOS EXPERTOS EN FOTOGRAFÍA DIGITAL 8TÉC.EXP. EN FOTOG DIG. DYC)</t>
  </si>
  <si>
    <t>LECCIÓN DE FOTOGRAFÍA</t>
  </si>
  <si>
    <t>STEPHEN SHORE</t>
  </si>
  <si>
    <t>PHAIDON ESPAÑOL</t>
  </si>
  <si>
    <t>LEVANTONES</t>
  </si>
  <si>
    <t>LIBRO BLANCO SOBRE LA TELEVISIÓN EDUCATIVA Y CULTURAL EN IBEROAMÉRICA</t>
  </si>
  <si>
    <t>JOSÉ M. PÉREZ TORNERO</t>
  </si>
  <si>
    <t>LIBRO DE ESTILO URGENTE</t>
  </si>
  <si>
    <t>AGENCIA EFE</t>
  </si>
  <si>
    <t>GALAXIA GUTENBERG</t>
  </si>
  <si>
    <t>LO MEJOR DE CATON</t>
  </si>
  <si>
    <t>ARMANDO FUENTES AGUIRRE</t>
  </si>
  <si>
    <t>DIANA</t>
  </si>
  <si>
    <t>LO MEJOR DE CATÓN</t>
  </si>
  <si>
    <t>LOS 43 DE IGUALA</t>
  </si>
  <si>
    <t>SERGIO GONZÁLEZ RODRÍGUEZ</t>
  </si>
  <si>
    <t>LOS MIL Y UN VELORIOS</t>
  </si>
  <si>
    <t>DEBATE</t>
  </si>
  <si>
    <t>LOS SUICIDAS DEL FIN DEL MUNDO</t>
  </si>
  <si>
    <t>LEILA GUERREIRO</t>
  </si>
  <si>
    <t>TUSQUETS</t>
  </si>
  <si>
    <t>MAGNUM REVOLUTION</t>
  </si>
  <si>
    <t>JON LEE ANDERSON</t>
  </si>
  <si>
    <t>PRESTEL</t>
  </si>
  <si>
    <t>MANUAL DEL PRODUCTOR AUDIOVISUAL</t>
  </si>
  <si>
    <t>JOSÉ MARTÍNEZ ABADÍA</t>
  </si>
  <si>
    <t>EDITORIAL UOC</t>
  </si>
  <si>
    <t>MEDIO SIGLO CONTADO CON SABIO HUMOR</t>
  </si>
  <si>
    <t>LORENZO GOMIS</t>
  </si>
  <si>
    <t>HERDER</t>
  </si>
  <si>
    <t>MEDIO SIGLO CONTANDO CON SABIO HUMOR</t>
  </si>
  <si>
    <t>MÉXICO ARMADO</t>
  </si>
  <si>
    <t>LAURA CASTELLANOS</t>
  </si>
  <si>
    <t>ERA</t>
  </si>
  <si>
    <t>MODERNIZACIÓN CAPITALISTA, RACISMO Y VIOLENCIA</t>
  </si>
  <si>
    <t>MATILDE GONZÁLEZ-IZÁS</t>
  </si>
  <si>
    <t>OBRA PERIODISTICA 4</t>
  </si>
  <si>
    <t>GABRIEL GARCIA MARQUEZ</t>
  </si>
  <si>
    <t>OBRA PERIODÍSTICA 4. POR LA LIBRE</t>
  </si>
  <si>
    <t>GABRIEL GARCÍA MÁRQUEZ</t>
  </si>
  <si>
    <t xml:space="preserve">DIANA </t>
  </si>
  <si>
    <t>ORDEN MUNDIAL</t>
  </si>
  <si>
    <t>HENRY KISSINGER</t>
  </si>
  <si>
    <t>PARA UNA MEMORIA FUTURA</t>
  </si>
  <si>
    <t>LEONARDO SCIASCIA</t>
  </si>
  <si>
    <t>PRO TOOLS 9</t>
  </si>
  <si>
    <t>FRANK D. COOK, AVID TECHNOLOGY</t>
  </si>
  <si>
    <t>PRODUCCIÓN RADIOFÓNICA</t>
  </si>
  <si>
    <t>PILAR VITORIA</t>
  </si>
  <si>
    <t>REALIDAD COMO NOTICIERO</t>
  </si>
  <si>
    <t>GABRIEL GONZÁLEZ MOLINA</t>
  </si>
  <si>
    <t>GLOBAL TALENT UNIVERSITY PRESS</t>
  </si>
  <si>
    <t>ROSTROS CRIMINALES</t>
  </si>
  <si>
    <t>LAURA QUIÑONES URQUIZA</t>
  </si>
  <si>
    <t>SENTIDOS DE LA COMUNICACIÓN: TEORÍAS Y PERSPECTIVAS</t>
  </si>
  <si>
    <t>ROBERTO MARAFIOTI</t>
  </si>
  <si>
    <t>TELEVISIÓN Y LENGUAJE AUDIOVISUAL</t>
  </si>
  <si>
    <t>JOSÉ MARÍA CASTILLO</t>
  </si>
  <si>
    <t>IORTV</t>
  </si>
  <si>
    <t>TENGO QUE MORIR TODAS LAS NOCHES</t>
  </si>
  <si>
    <t>GUILLERMO OSORNO</t>
  </si>
  <si>
    <t>TIERRA DE PADROTES</t>
  </si>
  <si>
    <t>EVANGELINA HERNÁNDEZ</t>
  </si>
  <si>
    <t>TRANSIMISIÓN DE TELEVISIÓN DIGITAL TERRESTRE EN LA NORMA ISDB-T</t>
  </si>
  <si>
    <t>PSCIOTTA</t>
  </si>
  <si>
    <t>CENCAGE LEARNING</t>
  </si>
  <si>
    <t>UN DÍA MÁS CON VIDA</t>
  </si>
  <si>
    <t>WORLD WAR II IN 500 PHOTOGRAPHS</t>
  </si>
  <si>
    <t>TIME LIFE BOOKS</t>
  </si>
  <si>
    <t>ZONA DE OBRAS</t>
  </si>
  <si>
    <t xml:space="preserve">LA COMPRENSION DE LOS MEDIOS EN LA ERA DIGITAL. </t>
  </si>
  <si>
    <t>Islas</t>
  </si>
  <si>
    <t>Revista Proceso</t>
  </si>
  <si>
    <t>BULLYING</t>
  </si>
  <si>
    <t>MARIO OROZCO GUMÁN, ANA MARÍA MÉNDEZ PUGA, YOLANDA ELENA GARCÍA</t>
  </si>
  <si>
    <t xml:space="preserve">MANUAL MODERNO </t>
  </si>
  <si>
    <t>1° EDICIÓN/ 2015</t>
  </si>
  <si>
    <t>BURNOUT</t>
  </si>
  <si>
    <t>LUIS FELIPE EL-SAHILI GONZÁLEZ</t>
  </si>
  <si>
    <t>CLIMA Y AMBIENTE ORGANIZACIONAL. TRABAJO, SALUD Y FACTORES PSICOSOCIALES</t>
  </si>
  <si>
    <t>URIBE</t>
  </si>
  <si>
    <t>COMPORTAMIENTO HUMANO EN LAS ORGANIZACIONES</t>
  </si>
  <si>
    <t>ALVARO ANTONIO</t>
  </si>
  <si>
    <t>CONTINUIDAD Y CAMBIO EN LA FAMILIA</t>
  </si>
  <si>
    <t>MIRNA GARCÍA MÉNDEZ, SOFÍA RIVERA ARANGÓN, ROLANDO DIAZ LOVING, ISABEL REYES LAGUNES</t>
  </si>
  <si>
    <t>DESARROLLO DE HABILIDADES SOCIALES</t>
  </si>
  <si>
    <t>GUIDO AGUILAR</t>
  </si>
  <si>
    <t>DESARROLLO PSICOLÓGICO Y EDUCACIÓN</t>
  </si>
  <si>
    <t>PALACIOS, J. MARCHESI, A.</t>
  </si>
  <si>
    <t>DESCUBRIÉNDONOS</t>
  </si>
  <si>
    <t>ELENA RODRÍGUEZ NAVEIRAS, MATILDE DÍAZ HERNÁNDEZ, MANUELA RODRÍGUEZ DORTA, ÁFRICA BORGES DEL ROSAL, MARÍA DE LOS DOLORES VALADEZ</t>
  </si>
  <si>
    <t>FILOSOFÍA Y MUERTE</t>
  </si>
  <si>
    <t>JOSÉ A. DACAL</t>
  </si>
  <si>
    <t xml:space="preserve">HERRAMIENTAS PSICOLÓGICAS PARA EDUCAR A NIÑOS CON NECESIDADES ESPECIALES </t>
  </si>
  <si>
    <t xml:space="preserve">MUCIO ROMERO, ROGELIO LEÓN MENDOZA </t>
  </si>
  <si>
    <t xml:space="preserve">EDITORIAL PAX MÉXICO </t>
  </si>
  <si>
    <t>INTERVENCIONES CON APOYO EMPÍRICO. HERRAMIENTAS FUNDAMENTALES PARA EL PSICÓLOGO CLÍNICO Y DE LA SALUD.</t>
  </si>
  <si>
    <t>YBARRA</t>
  </si>
  <si>
    <t>INVENTARIO DE ORIENTACIÓN PROFESIONAL</t>
  </si>
  <si>
    <t>BELORMINO RIMODE</t>
  </si>
  <si>
    <t>LIDERAZGO Y DIRECCIÓN</t>
  </si>
  <si>
    <t>LOURDES MÜNCH</t>
  </si>
  <si>
    <t>MANUAL DE LECTURA INTELIGENTE</t>
  </si>
  <si>
    <t>GILBERTO SÁNCHEZ</t>
  </si>
  <si>
    <t>MANUAL DE PSICOLOGÍA APLIACADA AL TRABAJO Y A LA PREVENCIÓN DE LOS RIESGOS LABORALES</t>
  </si>
  <si>
    <t>Pedro Gil Monte</t>
  </si>
  <si>
    <t>PEDAGOGÍA DE LA ESPERANZA</t>
  </si>
  <si>
    <t>PAULO FREIRE</t>
  </si>
  <si>
    <t xml:space="preserve">SIGLO VEINTIUNO EDITORES </t>
  </si>
  <si>
    <t>2° EDICIÓN/ 2011</t>
  </si>
  <si>
    <t xml:space="preserve">PEDAGOGÍA DE LA INDIGNACIÓN </t>
  </si>
  <si>
    <t>PERSONALIDAD Y CONFLICTO EN EL DIBUJO</t>
  </si>
  <si>
    <t>J. M. CID</t>
  </si>
  <si>
    <t>DELTA PUBLICACIONES</t>
  </si>
  <si>
    <t>PRUEBAS PSICOLÓGICAS</t>
  </si>
  <si>
    <t>THOMAS P. HOGAN</t>
  </si>
  <si>
    <t>2° EDICIÓN/ 2015</t>
  </si>
  <si>
    <t>PSICOLOGÍA DEL TRABAJO</t>
  </si>
  <si>
    <t>JESÚS FELIPE URIBE PRADO</t>
  </si>
  <si>
    <t>1° EDICION/ 2016</t>
  </si>
  <si>
    <t>PSICOLOGÍA DEL TRABAJO. UN ENTORNO DE FACTORES PSICOSOCIALES SALUDABLES PARA LA PRODUCTIVIDAD</t>
  </si>
  <si>
    <t>PSICOLOGÍA ORGANIZACIONAL</t>
  </si>
  <si>
    <t>FERNANDO ZEPEDA</t>
  </si>
  <si>
    <t>TALLERES PARA PADRES Y MAESTROS</t>
  </si>
  <si>
    <t>DIAMONDSTONE, J. M.</t>
  </si>
  <si>
    <t xml:space="preserve">TERAPIA EN CONTEXTO </t>
  </si>
  <si>
    <t>SILVIA MARÍA ÁLVAREZ CUEVAS, ELIA MARÍA ESCOFFIÉ AGUILAR, MARÍA ROSADO Y ROSADO, MANUEL SOSA CORREA</t>
  </si>
  <si>
    <t>2° EDICIÓN/ 2016</t>
  </si>
  <si>
    <t xml:space="preserve">TEXTO INTRODUCTORIO DE PSIQUIATRÍA </t>
  </si>
  <si>
    <t xml:space="preserve">DONALD W. BLACK, NANCY C. ANDREASEN </t>
  </si>
  <si>
    <t>UN CURRÍCULO PARA LA DIVERSIDAD</t>
  </si>
  <si>
    <t xml:space="preserve">JOSÉ MARÍA FERNÁNDEZ BATANERO </t>
  </si>
  <si>
    <t xml:space="preserve">EDITORIAL SINTESIS </t>
  </si>
  <si>
    <t xml:space="preserve">VISIONES Y REVISIONES DE LA DISCAPACIDAD </t>
  </si>
  <si>
    <t xml:space="preserve">PATRICIA BROGNA </t>
  </si>
  <si>
    <t>FCE</t>
  </si>
  <si>
    <t>1° EDICIÓN/ 2009</t>
  </si>
  <si>
    <t xml:space="preserve">ALTAS CAPACIDADES INTELECTUALES:Guia practica de a... </t>
  </si>
  <si>
    <t>Dorado</t>
  </si>
  <si>
    <t xml:space="preserve">DIAGNOSTICO ORGANIZACIONAL. </t>
  </si>
  <si>
    <t>Rodriguez. 8ed. Actualizada</t>
  </si>
  <si>
    <t xml:space="preserve">DESIGN THINKING: Lidera el presente. Crea el futuro. </t>
  </si>
  <si>
    <t>Serrano</t>
  </si>
  <si>
    <t xml:space="preserve">FUNDAMENTOS DE LA ORGANIZACION DE EMPRESAS. </t>
  </si>
  <si>
    <t>Fernandez. 2 ed.</t>
  </si>
  <si>
    <t xml:space="preserve">LIDERAZGO Y MOTIVACION DE EQUIPOS DE TRABAJO. </t>
  </si>
  <si>
    <t>Palomo. 9ed.</t>
  </si>
  <si>
    <t xml:space="preserve">SOCIOLOGIA DE LA EMPRESA, EL TRABAJO Y LAS ORG. </t>
  </si>
  <si>
    <t>Fernandez</t>
  </si>
  <si>
    <t xml:space="preserve">CUIDADO DEL SUEÑO EN LA INFANCIA. </t>
  </si>
  <si>
    <t>Gala</t>
  </si>
  <si>
    <t xml:space="preserve">AUTOAYUDA PARA PADRES. </t>
  </si>
  <si>
    <t>Calero</t>
  </si>
  <si>
    <t xml:space="preserve">COACHING PARA QUIENES VIVEN CON TDAH. </t>
  </si>
  <si>
    <t>Carballo. 2Ed.</t>
  </si>
  <si>
    <t>Revista Mexicana de Psicología (México: Sociedad Mexicana de Psicología)</t>
  </si>
  <si>
    <t>ADMINISTRACIÓN PÚBLICA Y POLÍTICAS DE SALUD.</t>
  </si>
  <si>
    <t>CHÁVEZ CARAPIA, JULIA DEL CARMEN Y MARGARITO PADILLA AGUILAR</t>
  </si>
  <si>
    <t>Porrua</t>
  </si>
  <si>
    <t>APOYO AL SOPORTE VITAL AVANZADO</t>
  </si>
  <si>
    <t>FRANCISCO CARMONA</t>
  </si>
  <si>
    <t>ARTE DE LA SUPERVIVENCIA EN LA NATURALEZA, EL</t>
  </si>
  <si>
    <t>MEARS, RAY</t>
  </si>
  <si>
    <t>1A EDICION</t>
  </si>
  <si>
    <t>BIOMECÁNICA DEPORTIVA</t>
  </si>
  <si>
    <t>BLAZEVICH, ANTHONY</t>
  </si>
  <si>
    <t>CÓMO LEER CARTAS NÁUTICAS</t>
  </si>
  <si>
    <t>CALDER, NIGEL</t>
  </si>
  <si>
    <t>CÓMO VENCER EL MIEDO AL AGUA Y APRENDER A NADAR</t>
  </si>
  <si>
    <t>ZUMBRUNNEN, ROGER</t>
  </si>
  <si>
    <t>COORDINACION Y EL ENTRENAMIENTO PROPIOCEPTIVO, LA</t>
  </si>
  <si>
    <t>HÄFELINGER, ULLA</t>
  </si>
  <si>
    <t>COORDINACIÓN Y EL ENTRENAMIENTO PROPIOCEPTIVO, LA</t>
  </si>
  <si>
    <t>HAFELINGER, ULLA</t>
  </si>
  <si>
    <t>CUERDAS Y NUDOS</t>
  </si>
  <si>
    <t>STRONGE, CHARLES</t>
  </si>
  <si>
    <t>CURSO DE APNEA</t>
  </si>
  <si>
    <t>PELIZZARI, UMBERTO</t>
  </si>
  <si>
    <t>DESCENSO A CIEGAS</t>
  </si>
  <si>
    <t>TABOR, JAMES M.</t>
  </si>
  <si>
    <t>ENTRENAMIENTO CICLISTA</t>
  </si>
  <si>
    <t>RUTBERG, JIM</t>
  </si>
  <si>
    <t>ENTRENAR Y CORRER CON POTENCIOMETRO</t>
  </si>
  <si>
    <t>ALLEN, HUNTER</t>
  </si>
  <si>
    <t>FISIOLOGÍA DEL EJERCICIO</t>
  </si>
  <si>
    <t>POWERS, SCOTT K.</t>
  </si>
  <si>
    <t>GUÍA COMPLETA DE ESCALADA</t>
  </si>
  <si>
    <t>HILL, PETE</t>
  </si>
  <si>
    <t>GUÍA COMPLETA DE RASTREO</t>
  </si>
  <si>
    <t>CARSS, BOB</t>
  </si>
  <si>
    <t>INMERSIÓN TOTAL</t>
  </si>
  <si>
    <t>LAUGHLIN, TERRY</t>
  </si>
  <si>
    <t>INSPECCIÓN DE LA EMBARCACIÓN, LA</t>
  </si>
  <si>
    <t>BLANCO LÓPEZ, JESÚS</t>
  </si>
  <si>
    <t>LA BIBLIA DE LOS NUDOS</t>
  </si>
  <si>
    <t>COMPTON, NIC</t>
  </si>
  <si>
    <t>MANEJO DE CONFLICTOS</t>
  </si>
  <si>
    <t>MAURO RODRIGUEZ ESTRADA</t>
  </si>
  <si>
    <t>2DA EDICIÓN 1989</t>
  </si>
  <si>
    <t>MANUAL DE METODOLOGÍA DEL ENTRENAMIENTO DEPORTIVO</t>
  </si>
  <si>
    <t>MARTIN, DIETRICH</t>
  </si>
  <si>
    <t>MANUAL DE NUTRICIÓN DEPORTIVA</t>
  </si>
  <si>
    <t>ARASA GIL, MANUEL</t>
  </si>
  <si>
    <t xml:space="preserve">MANUAL DE ORIENTACION </t>
  </si>
  <si>
    <t>BROTHERTON, LYLE</t>
  </si>
  <si>
    <t>PAIDOTRIBOS</t>
  </si>
  <si>
    <t xml:space="preserve">NFPA 1006 </t>
  </si>
  <si>
    <t>NFPA</t>
  </si>
  <si>
    <t>NFPA 1071</t>
  </si>
  <si>
    <t>NFPA 1404</t>
  </si>
  <si>
    <t>NFPA 1670</t>
  </si>
  <si>
    <t>NFPA 1858: STANDARD ON SELECTION, CARE, AND MAINTENANCE OF LIFE SAFETY ROPE AND EQUIPMENT FOR EMERGENCY SERVICES</t>
  </si>
  <si>
    <t>NFPA 1936</t>
  </si>
  <si>
    <t>NFPA 1971</t>
  </si>
  <si>
    <t>NFPA 1983</t>
  </si>
  <si>
    <t>NFPA 1986: STANDARD ON RESPIRATORY PROTECTION EQUIPMENT FOR TECHNICAL AND TACTICAL OPERATIONS</t>
  </si>
  <si>
    <t>NFPA 1989</t>
  </si>
  <si>
    <t>NFPA 704</t>
  </si>
  <si>
    <t>PRUEBAS DE APTITUD FÍSICA</t>
  </si>
  <si>
    <t>MARTINEZ LÓPEZ, EMILIO J.</t>
  </si>
  <si>
    <t>ROYAL MARINES FITNESS</t>
  </si>
  <si>
    <t>LERWILL, SEAN</t>
  </si>
  <si>
    <t>SISTEMA MUNDIAL DE SOCORRO Y SEGURIDAD MRÍTIMA</t>
  </si>
  <si>
    <t>PALOMO CANO, ZEBENSUÍ</t>
  </si>
  <si>
    <t>Técnicas de Supervivencia de las Fuerzas Especiales</t>
  </si>
  <si>
    <t>Stilwell, Alexander</t>
  </si>
  <si>
    <t>Paidotribos</t>
  </si>
  <si>
    <t>TRATADO DE NATACIÓN</t>
  </si>
  <si>
    <t>CANCELA CARRAL, JOSÉ MA</t>
  </si>
  <si>
    <t xml:space="preserve">PREVENCION DE RIESGOS PROFESIONALES Y SEGURIDAD. </t>
  </si>
  <si>
    <t>Contelles</t>
  </si>
  <si>
    <t xml:space="preserve">MANUAL DE TRABAJO  EN ALTURAS. </t>
  </si>
  <si>
    <t>Bedoya</t>
  </si>
  <si>
    <t xml:space="preserve"> Biomechanics</t>
  </si>
  <si>
    <t>Y. C. Fung</t>
  </si>
  <si>
    <t>Springer</t>
  </si>
  <si>
    <t xml:space="preserve"> Molecular cell biology,</t>
  </si>
  <si>
    <t>H. Lodish, D. Baltimore, L. Zipurksy, P. Matsudaira,</t>
  </si>
  <si>
    <t>A modernintroduction to linear algebra</t>
  </si>
  <si>
    <t>Advanced engineering mathematics with matlab, thirdedition</t>
  </si>
  <si>
    <t xml:space="preserve">An introduction to systems biology: design principles of biological circuits. </t>
  </si>
  <si>
    <t xml:space="preserve">Alon, U. </t>
  </si>
  <si>
    <t>Chapman &amp; Hall</t>
  </si>
  <si>
    <t>Applied statistic network biology: in systems biology</t>
  </si>
  <si>
    <t xml:space="preserve">Dehmer, M., Emmert-Streib, F., Graber, A., Salvador, A. </t>
  </si>
  <si>
    <t xml:space="preserve">Wiley </t>
  </si>
  <si>
    <t>Biochemistry</t>
  </si>
  <si>
    <t>D. Voet &amp; Voet</t>
  </si>
  <si>
    <t xml:space="preserve">Bioelectronics </t>
  </si>
  <si>
    <t xml:space="preserve">Willner, I., Katz, E. </t>
  </si>
  <si>
    <t>Wiley</t>
  </si>
  <si>
    <t>Bioengineernig fundamentals</t>
  </si>
  <si>
    <t>Saterbak, A., San, K-Y., Mcintire, L.V.</t>
  </si>
  <si>
    <t>Pearson Education</t>
  </si>
  <si>
    <t>Biología de los microorganismos</t>
  </si>
  <si>
    <t xml:space="preserve">Madigan, M., Martinko, J., Stahl, D. Y Clark, D. Benjamin Cummings, </t>
  </si>
  <si>
    <t xml:space="preserve">Biophisics of electron transfer and molecular bioelectronics </t>
  </si>
  <si>
    <t xml:space="preserve">Nicolini, C. </t>
  </si>
  <si>
    <t xml:space="preserve">Biosensors </t>
  </si>
  <si>
    <t xml:space="preserve">Cooper, J. Cass. T. </t>
  </si>
  <si>
    <t>Oxford University Press</t>
  </si>
  <si>
    <t>Biostatistical analysis</t>
  </si>
  <si>
    <t>Zar-Jarold</t>
  </si>
  <si>
    <t>Comparative genomics: empirical and analytical aproaches to gene order dynamics, map alignment and the evolution of gene families</t>
  </si>
  <si>
    <t xml:space="preserve">Sankoff D., Et Al. </t>
  </si>
  <si>
    <t>Kluwer academic Publishers</t>
  </si>
  <si>
    <t>Current protocols select: methods and applications in microscopy and imaging.</t>
  </si>
  <si>
    <t>Watkins, S. Croix, C.S.</t>
  </si>
  <si>
    <t>Diseño y análisis de experimentos</t>
  </si>
  <si>
    <t xml:space="preserve">Montgomery D. C. </t>
  </si>
  <si>
    <t xml:space="preserve"> Limusa</t>
  </si>
  <si>
    <t>Ecology</t>
  </si>
  <si>
    <t>Ricklefs, R.E.; Miller, G.L. Ecology.</t>
  </si>
  <si>
    <t>Freeman</t>
  </si>
  <si>
    <t>Environmental microbiology alpha science international</t>
  </si>
  <si>
    <t>Sharma Pd</t>
  </si>
  <si>
    <t xml:space="preserve">LTD </t>
  </si>
  <si>
    <t>Evaluación de impacto ambiental</t>
  </si>
  <si>
    <t xml:space="preserve">Garmendia, A.; Salvador, A.; Crespo, C.; Garmendia, L. </t>
  </si>
  <si>
    <t xml:space="preserve">Experimental design and data analysis for biologist </t>
  </si>
  <si>
    <t>Quinn Gerry.</t>
  </si>
  <si>
    <t xml:space="preserve">Frontiers in computational and systems biology. </t>
  </si>
  <si>
    <t xml:space="preserve">Jiafeng, F., Wenjiang, F., Fengzhu, S. </t>
  </si>
  <si>
    <t xml:space="preserve">Fundamentals of light microscopy and electronic imaging. </t>
  </si>
  <si>
    <t>Murphy, D.B.</t>
  </si>
  <si>
    <t>Generalized predictive control and bioengineering</t>
  </si>
  <si>
    <t xml:space="preserve">Mahofouf, M. Linkens, D. A. </t>
  </si>
  <si>
    <t xml:space="preserve">Tawlor and Francis. U. K. </t>
  </si>
  <si>
    <t>Genes</t>
  </si>
  <si>
    <t>Lewin, B.</t>
  </si>
  <si>
    <t xml:space="preserve">McGraw-Hill </t>
  </si>
  <si>
    <t>Genes IX</t>
  </si>
  <si>
    <t xml:space="preserve">Lewin B. </t>
  </si>
  <si>
    <t>Jones &amp; Bartlett</t>
  </si>
  <si>
    <t>Genomas</t>
  </si>
  <si>
    <t>Brawn, T. A</t>
  </si>
  <si>
    <t>Médica Panamericana</t>
  </si>
  <si>
    <t>Handbook of comparative genomics: principles and methodology</t>
  </si>
  <si>
    <t>Saccone C., Pesole G.</t>
  </si>
  <si>
    <t xml:space="preserve">Handbook of computational and molecular biology. </t>
  </si>
  <si>
    <t>Srinivas, A.</t>
  </si>
  <si>
    <t>Ames Iowa</t>
  </si>
  <si>
    <t>Handbook of research on biomedical engineering educatuion and advanced bioengineering learning</t>
  </si>
  <si>
    <t>Ziad, O.A.F.</t>
  </si>
  <si>
    <t xml:space="preserve">Medical information science </t>
  </si>
  <si>
    <t>Handbook of statistical systems biology</t>
  </si>
  <si>
    <t>Stumpt, M., Balding, D.J., Girolami, M</t>
  </si>
  <si>
    <t xml:space="preserve">Introduction to biomaterials: basic theory with engineering applications. </t>
  </si>
  <si>
    <t xml:space="preserve">Agrawal, C.M. </t>
  </si>
  <si>
    <t xml:space="preserve">Cambridge University </t>
  </si>
  <si>
    <t>Introductory bioelectronics for engineers and physical scientists</t>
  </si>
  <si>
    <t xml:space="preserve">Pething, R.R., Smith, S. </t>
  </si>
  <si>
    <t xml:space="preserve">Marine pollution  </t>
  </si>
  <si>
    <t>Geert Potters</t>
  </si>
  <si>
    <t>Bookboon</t>
  </si>
  <si>
    <t>Medical imaging analysis.</t>
  </si>
  <si>
    <t>Dhawan, A.P.</t>
  </si>
  <si>
    <t>Microbiology an introduction</t>
  </si>
  <si>
    <t xml:space="preserve">Tortora, Gerard, J. </t>
  </si>
  <si>
    <t xml:space="preserve">Benjamín Cummings </t>
  </si>
  <si>
    <t xml:space="preserve">Microsystems for bioelectronics </t>
  </si>
  <si>
    <t>Zhirnov, V.V. Cavil, Iii, R.K</t>
  </si>
  <si>
    <t>Elsevier</t>
  </si>
  <si>
    <t>Model-based predictive control</t>
  </si>
  <si>
    <t xml:space="preserve">Rossiter, J. A. </t>
  </si>
  <si>
    <t xml:space="preserve">Molecular cell biology </t>
  </si>
  <si>
    <t>Lodish. H. Et Al</t>
  </si>
  <si>
    <t xml:space="preserve">Molecular driving forces, </t>
  </si>
  <si>
    <t xml:space="preserve"> K. Dill And S. Bromberg, </t>
  </si>
  <si>
    <t>Nano and molecular electronics handbook</t>
  </si>
  <si>
    <t xml:space="preserve">Lyshevsky, S.E. </t>
  </si>
  <si>
    <t>Tawlor and Francis Group</t>
  </si>
  <si>
    <t xml:space="preserve">Natural disasters  </t>
  </si>
  <si>
    <t xml:space="preserve">Sorin Cheval </t>
  </si>
  <si>
    <t>Intech</t>
  </si>
  <si>
    <t xml:space="preserve">Next-generation sequencing: current technologies and applications. </t>
  </si>
  <si>
    <t xml:space="preserve">Xu, J. </t>
  </si>
  <si>
    <t>Caister Academic Press</t>
  </si>
  <si>
    <t xml:space="preserve">Optical imagining and microscopy. </t>
  </si>
  <si>
    <t xml:space="preserve">Török, P., Kao, F.J. </t>
  </si>
  <si>
    <t xml:space="preserve">Optical nanoscopy and novel microscopy techniques. </t>
  </si>
  <si>
    <t xml:space="preserve">Xi, P. </t>
  </si>
  <si>
    <t>Perry´s chemical engineer´s handbook</t>
  </si>
  <si>
    <t>Perry Y Green</t>
  </si>
  <si>
    <t xml:space="preserve">Recognition receptors in biosensors </t>
  </si>
  <si>
    <t xml:space="preserve">Zourob, M. Elwary, S., Khademohsseini, A. </t>
  </si>
  <si>
    <t xml:space="preserve">Sequence-evolution-function: computational approaches in comparative genomics. </t>
  </si>
  <si>
    <t>Koonin, V. And Michael Y. Galperin</t>
  </si>
  <si>
    <t>Stochastic modelling for systems biology</t>
  </si>
  <si>
    <t xml:space="preserve">Wilkinson, D. J. </t>
  </si>
  <si>
    <t>Synthetic biology</t>
  </si>
  <si>
    <t xml:space="preserve">Zhao, H. </t>
  </si>
  <si>
    <t xml:space="preserve">Synthetic gene networks, methods and protocols </t>
  </si>
  <si>
    <t xml:space="preserve">Weber, W. Fussenegger, M. </t>
  </si>
  <si>
    <t>Systems and synthetic biology</t>
  </si>
  <si>
    <t xml:space="preserve">Weiss, R., Dhar, P.K. </t>
  </si>
  <si>
    <t xml:space="preserve">Systems biology, simulation of dynamics network states. </t>
  </si>
  <si>
    <t xml:space="preserve">Palsson, B.O. </t>
  </si>
  <si>
    <t xml:space="preserve">Systems biology: principles, methods and concepts. </t>
  </si>
  <si>
    <t xml:space="preserve">Konopka, A.K. </t>
  </si>
  <si>
    <t>The measurement instrumentation and sensors</t>
  </si>
  <si>
    <t xml:space="preserve">Webster, J. G. </t>
  </si>
  <si>
    <t xml:space="preserve">Urbanization, biodiversity and ecosystem services </t>
  </si>
  <si>
    <t>Thomas Elmqvist, Et Al.</t>
  </si>
  <si>
    <t>PSICOLOGÍA EN EL TRABAJO SOCIAL</t>
  </si>
  <si>
    <t>MARTIN HERBERT</t>
  </si>
  <si>
    <t>PIRÁMIDE</t>
  </si>
  <si>
    <t>RETOS PARA LA INTERVENCIÓN SOCIAL CON FAMILIAS DEL SIGLO XXI</t>
  </si>
  <si>
    <t>DEL FRESNO GARCÍA, MIGUEL</t>
  </si>
  <si>
    <t>TRABAJO SOCIAL: Teoria y Practica. Hernandez</t>
  </si>
  <si>
    <t>Revista mexicana de Investigación Educativa</t>
  </si>
  <si>
    <t xml:space="preserve"> Libro electrónico DISPONIBLE Introducción a la computación y programación con Python</t>
  </si>
  <si>
    <t>Mark J. Guzdial / Barbara Ericson</t>
  </si>
  <si>
    <t>AMBIENTES DE APRENDIZAJE EN LINEA</t>
  </si>
  <si>
    <t>MA. CONCEPCIÓN RODRÍGUEZ</t>
  </si>
  <si>
    <t>AN INTRODUCTION TO NUMERICAL METHODS A MATLAB APPROACH</t>
  </si>
  <si>
    <t>ABDELWAHAB KHARAB</t>
  </si>
  <si>
    <t>CRC PRESS</t>
  </si>
  <si>
    <t>THIRD EDITION</t>
  </si>
  <si>
    <t>ANALISIS DE CIRCUITOS EN INGENIERIA</t>
  </si>
  <si>
    <t>WILLIAM H. HAYT, JR.</t>
  </si>
  <si>
    <t>OCTAVA EDICION</t>
  </si>
  <si>
    <t>ANALISIS NUMERICO</t>
  </si>
  <si>
    <t>TIMOTHY SAUER</t>
  </si>
  <si>
    <t>SEGUNDA EDICION</t>
  </si>
  <si>
    <t xml:space="preserve">CIRCUITOS ELECTRICOS </t>
  </si>
  <si>
    <t>RICHARD C. DORF</t>
  </si>
  <si>
    <t>NOVENA EDICION</t>
  </si>
  <si>
    <t>Cómo programar Internet &amp; World Wide Web</t>
  </si>
  <si>
    <t>Paul Deitel / Harvey Deitel / Abbey Deitel</t>
  </si>
  <si>
    <t>FUNDAMENTOS DE CIRCUITOS ELECTRICOS</t>
  </si>
  <si>
    <t>CHARLES K. ALEXANDER</t>
  </si>
  <si>
    <t>MC GRAW HILL EDUCATION</t>
  </si>
  <si>
    <t>QUINTA EDICION</t>
  </si>
  <si>
    <t>METODOS NUMERICOS APLICADOS A LA INGENIERIA</t>
  </si>
  <si>
    <t>ANTONIO NIEVES HURTADO</t>
  </si>
  <si>
    <t>GRUPO EDITORIAL PATRIA</t>
  </si>
  <si>
    <t>CUARTA EDICIOS</t>
  </si>
  <si>
    <t>METODOS NUMERICOS PARA INGENIEROS</t>
  </si>
  <si>
    <t>STEVEN C. CHAPRA</t>
  </si>
  <si>
    <t>SEPTIMA EDICION</t>
  </si>
  <si>
    <t>NUMERICAL METHODS FOR ENGINEERS AND SCIENTISTS</t>
  </si>
  <si>
    <t>AMOS GILAT</t>
  </si>
  <si>
    <t>WILEY</t>
  </si>
  <si>
    <t xml:space="preserve">TECNOLOGÍAS DE LA INFORMACIÓN </t>
  </si>
  <si>
    <t>DANIEL COHEN KAREN</t>
  </si>
  <si>
    <t>6A ED.</t>
  </si>
  <si>
    <t xml:space="preserve">INGENIERIA DE SISTEMAS: Un Enfoque Interdis. </t>
  </si>
  <si>
    <t>Acosta. 2ed.</t>
  </si>
  <si>
    <t xml:space="preserve">ORACLE 12c SQL: Admon. Basica de Bases de Datos. </t>
  </si>
  <si>
    <t xml:space="preserve">ORACLE 12c FORMS Y REPORTS: Curso Practico. </t>
  </si>
  <si>
    <t>Muñoz</t>
  </si>
  <si>
    <t xml:space="preserve">ESTADISTICA CON SPSS22. </t>
  </si>
  <si>
    <t>Quezada</t>
  </si>
  <si>
    <t xml:space="preserve">CARRETILLA FRONTAL CONTRAPESADA: Normas de uso y seg. </t>
  </si>
  <si>
    <t>Soler</t>
  </si>
  <si>
    <t>CIRCUITOS ELECTRONICOS ANALOGICOS: Del dis.</t>
  </si>
  <si>
    <t>Vazquez. 2ed.</t>
  </si>
  <si>
    <t>REVIT ARCHITECTURE.</t>
  </si>
  <si>
    <t xml:space="preserve"> Alvarez</t>
  </si>
  <si>
    <t>GRASSHOPPER PARA RHINOCEROS E IMPRESION 3D.</t>
  </si>
  <si>
    <t xml:space="preserve"> MEDIAactive</t>
  </si>
  <si>
    <t xml:space="preserve">EL GRAN LIBRO DE PHOTOSHOP CC 2016 RELEASE. </t>
  </si>
  <si>
    <t>MEDIAactive</t>
  </si>
  <si>
    <t xml:space="preserve">AUTOCAD 2017.  </t>
  </si>
  <si>
    <t>Carranza</t>
  </si>
  <si>
    <t xml:space="preserve">APRENDER INDESIGN CC 2016 RELEASE: Con 100 ejer. </t>
  </si>
  <si>
    <t xml:space="preserve">APRENDER PHOTOSHOP CC 2016 RELEASE: Con 100 eje. </t>
  </si>
  <si>
    <t xml:space="preserve">SOLIDWORKS PRACTICO II: Complementos. </t>
  </si>
  <si>
    <t xml:space="preserve">APRENDER DREAMWEAVER CC 2016 RELEASE: C/100 Ej. </t>
  </si>
  <si>
    <t xml:space="preserve">APRENDER ILLUSTRATOR CC 2016 RELEASE: C/100 Ej. </t>
  </si>
  <si>
    <t xml:space="preserve">APRENDER PREMIER PRO CC 2016 RELEASE: C/100 Ej. </t>
  </si>
  <si>
    <t xml:space="preserve">APRENDER RETOQUE FOTOGRAF. C/PHOTOSHOP CC 2016 . </t>
  </si>
  <si>
    <t xml:space="preserve">APRENDER 3DS MAX 2017: C/100 Ej. Prac. </t>
  </si>
  <si>
    <t xml:space="preserve">APRENDER AUTOCAD 2017: C/100 ejercicios prac. </t>
  </si>
  <si>
    <t xml:space="preserve">ANIMACION DE ELEMENTOS 2D Y 3D. </t>
  </si>
  <si>
    <t>De Vega</t>
  </si>
  <si>
    <t xml:space="preserve">WORDPRESS. </t>
  </si>
  <si>
    <t xml:space="preserve">GOOGLE ADWORDS: Trucos y Estrategias para el Úxit. </t>
  </si>
  <si>
    <t>Del Valle</t>
  </si>
  <si>
    <t xml:space="preserve">ELECTROTECNIA. </t>
  </si>
  <si>
    <t>Durßn</t>
  </si>
  <si>
    <t xml:space="preserve">RASPBERRY PI2 PARA ELECTRONICOS. </t>
  </si>
  <si>
    <t>Tojeiro</t>
  </si>
  <si>
    <t xml:space="preserve">DESARROLLO DE APLICACIONES CON VISUAL C# 2015. </t>
  </si>
  <si>
    <t>Torres</t>
  </si>
  <si>
    <t xml:space="preserve">REVIT STRUCTURE . </t>
  </si>
  <si>
    <t>Saravia</t>
  </si>
  <si>
    <t xml:space="preserve">LENGUAJE ENSAMBLADOR. </t>
  </si>
  <si>
    <t>Oswaldo</t>
  </si>
  <si>
    <t xml:space="preserve">APRENDIENDO PASO A PASO EXCEL 2016. </t>
  </si>
  <si>
    <t>Paredes</t>
  </si>
  <si>
    <t xml:space="preserve">PROGRAMACION ORIENTADA A OBJETOS VISUAL C# Y ADO.NET. </t>
  </si>
  <si>
    <t xml:space="preserve">DATA MINING: Mineria de Datos. </t>
  </si>
  <si>
    <t>Daza</t>
  </si>
  <si>
    <t xml:space="preserve">EXCEL FOR MASTERS VBA. </t>
  </si>
  <si>
    <t>Oceda</t>
  </si>
  <si>
    <t xml:space="preserve">EL GRAN LIBRO DE AUTOCAD 2017. </t>
  </si>
  <si>
    <t xml:space="preserve">CURSO PRACTICO DE INTRODUCCION A LA INF. POR COMP. </t>
  </si>
  <si>
    <t>Peña</t>
  </si>
  <si>
    <t xml:space="preserve">CINEMATICA Y DINAMICA DE ROBOTS MANIPULADORES. </t>
  </si>
  <si>
    <t>Miranda</t>
  </si>
  <si>
    <t xml:space="preserve">EL MUNDO GENUINO-ARDUINO. CURSO PRACTICO DE INFO. </t>
  </si>
  <si>
    <t>Torrente.</t>
  </si>
  <si>
    <t xml:space="preserve">MONITOREO, CONTROL Y ADQUISICION DE DATOS CON ARDUINO. </t>
  </si>
  <si>
    <t>Oliva</t>
  </si>
  <si>
    <t xml:space="preserve">TRATAMIENTO DE IMAGENES CON MATLAB. </t>
  </si>
  <si>
    <t>Cuevas</t>
  </si>
  <si>
    <t xml:space="preserve">ANALISIS Y RECONOCIMIENTO DE VOZ: Fundamentos. </t>
  </si>
  <si>
    <t>Pajares</t>
  </si>
  <si>
    <t xml:space="preserve">MECATRONICA: Sistemas de control electronico... </t>
  </si>
  <si>
    <t>6ed. Bolton</t>
  </si>
  <si>
    <t xml:space="preserve">COMO CONSTRUIR SU PROPIO DRON. </t>
  </si>
  <si>
    <t>Elliott</t>
  </si>
  <si>
    <t>EXCEL FOR MASTERS 2016</t>
  </si>
  <si>
    <t xml:space="preserve">EXCEL CONTABLE. </t>
  </si>
  <si>
    <t>EXCEL APLICADO PARA INGENIEROS.</t>
  </si>
  <si>
    <t xml:space="preserve"> Eyzaguirre</t>
  </si>
  <si>
    <t xml:space="preserve">PROJECT 2013. </t>
  </si>
  <si>
    <t xml:space="preserve">MONTAJE Y POSTPRODUCCION AUDIOVISUAL. CURSO PRACTICO. </t>
  </si>
  <si>
    <t>Pelaez</t>
  </si>
  <si>
    <t xml:space="preserve">MANUAL DE MONTAJE Y COMPOSICION AUDIOVISUAL. </t>
  </si>
  <si>
    <t>Freire.</t>
  </si>
  <si>
    <t xml:space="preserve">TECNOLOGIA FOTONICA: Practicas y ejercicios de sim.. </t>
  </si>
  <si>
    <t>Del Rio</t>
  </si>
  <si>
    <t>LÍDERES Y LIDERAZGO</t>
  </si>
  <si>
    <t>Madrigal Torres Berta Ermila</t>
  </si>
  <si>
    <t xml:space="preserve">editorial Universitaria, UDG </t>
  </si>
  <si>
    <t>MISSION IELTS I</t>
  </si>
  <si>
    <t>MARY SPRAH</t>
  </si>
  <si>
    <t>EXPRESS PUBLISHING</t>
  </si>
  <si>
    <t>FINC</t>
  </si>
  <si>
    <t>BESLEY / BRIGHAM</t>
  </si>
  <si>
    <t>CUARTA 2016</t>
  </si>
  <si>
    <t>ADMINISTRACION ESTRATEGICA</t>
  </si>
  <si>
    <t>THOMPSON/PETERAF/GAMBLE/STRICKLAND</t>
  </si>
  <si>
    <t>19 7 2015</t>
  </si>
  <si>
    <t>GESTIÓN Y EVALUACIÓN DE PROYECTOS</t>
  </si>
  <si>
    <t>IZAR LANDETA JUAN MANUEL</t>
  </si>
  <si>
    <t>GESTIÓN DE PROYECTOS CON PROJECT</t>
  </si>
  <si>
    <t>SALAZAR CASTAÑEDA FRANCISCO MANUEL</t>
  </si>
  <si>
    <t>MACRO</t>
  </si>
  <si>
    <t xml:space="preserve">MAESTRÍA EN ADMINISTRACIÓN </t>
  </si>
  <si>
    <t xml:space="preserve">CONTROL DE CALIDAD. Tecnicas y herramientas. </t>
  </si>
  <si>
    <t>MANUFACTURA DE CLASE MUNDIAL.</t>
  </si>
  <si>
    <t xml:space="preserve"> Izar</t>
  </si>
  <si>
    <t>ANALISIS DE EDO FINAN. CASOS APLICADOS C/EXCEL.</t>
  </si>
  <si>
    <t xml:space="preserve"> Pacheco</t>
  </si>
  <si>
    <t xml:space="preserve">MATEMATICAS FINANCIERAS. </t>
  </si>
  <si>
    <t>Mora. 4ed.</t>
  </si>
  <si>
    <t>MATEMATICAS FINANCIERAS Y DECISIONES DE INVERSION.</t>
  </si>
  <si>
    <t xml:space="preserve"> Trujillo</t>
  </si>
  <si>
    <t xml:space="preserve">NEGOCIOS NUEVOS CAMINOS: Para Latinoam. y España. </t>
  </si>
  <si>
    <t>Ascher</t>
  </si>
  <si>
    <t xml:space="preserve">ESTADISTICA CON SPSS 22. </t>
  </si>
  <si>
    <t>Nel</t>
  </si>
  <si>
    <t xml:space="preserve">ESTADISTICA EN EL AREA DE LAS CIENCIAS SOCIAL Y ADMI. </t>
  </si>
  <si>
    <t>Aragon</t>
  </si>
  <si>
    <t>DISEÐO DE EXPERIMENTOS: Estrat. y Analisis.</t>
  </si>
  <si>
    <t>Dominguez</t>
  </si>
  <si>
    <t xml:space="preserve">PROBLEMAS MATEMATICOS RESUELTOS DE NIVEL AVAN. </t>
  </si>
  <si>
    <t>Sanchez</t>
  </si>
  <si>
    <t xml:space="preserve">MATEMATICAS DISCRETAS. </t>
  </si>
  <si>
    <t>Espinosa 2ed.</t>
  </si>
  <si>
    <t xml:space="preserve">METODOS NUMERICOS APLICADOS A LA INGENIERIA: Casos. </t>
  </si>
  <si>
    <t>Jorquera</t>
  </si>
  <si>
    <t>LA EDUCACIÓN ALIMENTACIÓN Y NUTRICIÓN</t>
  </si>
  <si>
    <t>A. LÓPEZ ESPINOZA</t>
  </si>
  <si>
    <t>HÁBITOS ALIMENTARIOS</t>
  </si>
  <si>
    <t>PSICOLOGÍA Y SOCIOANTROPOLOGÍA DE LA NUTRICIÓN</t>
  </si>
  <si>
    <t>C. MAGAÑA GONZÁLEZ</t>
  </si>
  <si>
    <t>INVESTIGACIÓN EDUCATIVA</t>
  </si>
  <si>
    <t>MCMILLAN</t>
  </si>
  <si>
    <t>RAÍCES HISTÓRICAS Y FILOSÓFICAS DEL CONDUCTISMO I</t>
  </si>
  <si>
    <t>EMILIO RIBES/JOSE BURGOS</t>
  </si>
  <si>
    <t>UNIVERSIDAD DE GUADALAJA</t>
  </si>
  <si>
    <t>2006</t>
  </si>
  <si>
    <t>RAÍCES HISTÓRICAS Y FOLOSÓFICAS DEL CONDUSCTISMO II</t>
  </si>
  <si>
    <t>RAÍCES HISTÓRICAS Y FILOSÓFICAS DEL CONDUCTISMO III</t>
  </si>
  <si>
    <t>ADMINISTRACIÓN DE LOS SISTEMAS DE PRODUCCIÓN</t>
  </si>
  <si>
    <t>VELÁZQUEZ MASTRETA GUSTAVO</t>
  </si>
  <si>
    <t>SEXTA EDICIÓN, 2014</t>
  </si>
  <si>
    <t>DISEÑO DE PROYECTOS SOCIALES</t>
  </si>
  <si>
    <t>PEREZ SERRANO GLORIA</t>
  </si>
  <si>
    <t>NARCEA, S. A. DE EDICIONES</t>
  </si>
  <si>
    <t>COMO ELABORAR PROYECTOS</t>
  </si>
  <si>
    <t>CERDA GUTIÉRREZ HUGO</t>
  </si>
  <si>
    <t>NUEVA EDITORIAL IZTACCIHUATL</t>
  </si>
  <si>
    <t>Tutela penal de las administraciones públicas.</t>
  </si>
  <si>
    <t>Juan Manuel Lacruz Lopez; Mariano Melendo Pardos</t>
  </si>
  <si>
    <t>S.L. - DYKINSON</t>
  </si>
  <si>
    <t>Práctica forense del juicio oral civil y mercantil (diccionario de plazos y terminos</t>
  </si>
  <si>
    <t>Maria Del Carmen Ayala Escorza</t>
  </si>
  <si>
    <t>FLORES EDITOR Y DISTRIBUIDOR</t>
  </si>
  <si>
    <t>Curso del juicio oral penal: basado en el codigo nacional de procedimientos penales</t>
  </si>
  <si>
    <t>Enrique Espinosa Madrigal</t>
  </si>
  <si>
    <t>LA LEY PARA TODOS</t>
  </si>
  <si>
    <t>El desbordamiento de las fuentes del derecho</t>
  </si>
  <si>
    <t>Pérez Luño, Antonio Enrique</t>
  </si>
  <si>
    <t>La ley-actualidad</t>
  </si>
  <si>
    <t xml:space="preserve"> Derecho agrario y el problema agrario de México</t>
  </si>
  <si>
    <t>Editorial Oxford</t>
  </si>
  <si>
    <t>Manual de elementos de probabilidad y estadística</t>
  </si>
  <si>
    <t>María Luisa De La Mora López</t>
  </si>
  <si>
    <t>1ed/2014</t>
  </si>
  <si>
    <t>Bases esenciales de la salud pública</t>
  </si>
  <si>
    <t>Vega</t>
  </si>
  <si>
    <t>La Prensa Medica</t>
  </si>
  <si>
    <t>21ed/2009</t>
  </si>
  <si>
    <t xml:space="preserve">Complementaria </t>
  </si>
  <si>
    <t>La gestión de los servicios de salud</t>
  </si>
  <si>
    <t>José Maria Corella</t>
  </si>
  <si>
    <t>Díaz de Santos</t>
  </si>
  <si>
    <t>Mediación intercultural en el ambito de la salud</t>
  </si>
  <si>
    <t>Monserrat Antonin</t>
  </si>
  <si>
    <t>1A ED.</t>
  </si>
  <si>
    <t>Salud e interculturalidad en América latina (antropología) tomo II</t>
  </si>
  <si>
    <t>Gerardo Fernandez Juarez</t>
  </si>
  <si>
    <t>Abya-Yala</t>
  </si>
  <si>
    <t>Salud e interculturalidad en América latina (perspectivas) tomo I</t>
  </si>
  <si>
    <t>GENÉTICA DE LAS POBLACIONES HUMANAS</t>
  </si>
  <si>
    <t>Cavalli-Sforza</t>
  </si>
  <si>
    <t>Ediciones Omega - RGS Libros LL1</t>
  </si>
  <si>
    <t>Tratamiento de datos con r. statistica y spss</t>
  </si>
  <si>
    <t>Castor Guizande Gonzalez</t>
  </si>
  <si>
    <t>Diaz de Santos Ediciones - Díaz de Santos, Ediciones H15</t>
  </si>
  <si>
    <t>TERORÍA DE LA COMUNICACIÓN DE RIESGO</t>
  </si>
  <si>
    <t>Gonzalo, J.</t>
  </si>
  <si>
    <t>Universitat Oberta de Catalunya</t>
  </si>
  <si>
    <t>Centro Universitario del Sur (CUSur)</t>
  </si>
  <si>
    <t>Relación de presupuesto ejercido por Programa Educativo FIP 2017</t>
  </si>
  <si>
    <t>Relación de presupuesto ejercido por Programa Educativo FIL 2017</t>
  </si>
  <si>
    <t>MARCO JURÍDICO MEXICANO DE LA PROPIEDAD INDUSTRIAL</t>
  </si>
  <si>
    <t>DE LOS CONTRATOS CIVILES</t>
  </si>
  <si>
    <t>MARIANO SONÍ FERNÁNDEZ</t>
  </si>
  <si>
    <t>FAUSTO RICO ALVAREZ</t>
  </si>
  <si>
    <t>RAMÓN SÁNCHEZ MEDAL</t>
  </si>
  <si>
    <t>CUARTA EDICIÓN 2015</t>
  </si>
  <si>
    <t>SEGUNDA EDICIÓN 2017</t>
  </si>
  <si>
    <t xml:space="preserve">VIGESIMOQUINTA EDICION 2015 </t>
  </si>
  <si>
    <t>CÓDIGO FISCAL DE LA FEDERACIÓN</t>
  </si>
  <si>
    <t>RIGOBERTO REYES ALTAMIRANO</t>
  </si>
  <si>
    <t>TAX EDITORES UNIDOS</t>
  </si>
  <si>
    <t>EDICIÓN 2014</t>
  </si>
  <si>
    <t>BOTÁNICA SISTEMÁTICA AGRÍCOLA</t>
  </si>
  <si>
    <t>CLAUDIA VICTORIA LÚQUEZ</t>
  </si>
  <si>
    <t>GRUPO VANCHRI</t>
  </si>
  <si>
    <t>EDICIÓN 2017</t>
  </si>
  <si>
    <t>TRATADO PARA ADMINISTRAR LOS AGRONEGOCIOS</t>
  </si>
  <si>
    <t>ALFREDO AGUILAR VALDÉS</t>
  </si>
  <si>
    <t>ESAU ANATOMÍA VEGETAL</t>
  </si>
  <si>
    <t>FARMACOGNOSIA</t>
  </si>
  <si>
    <t>INTRODUCCIÓN A LA GENÉTICA CUANTITATIVA</t>
  </si>
  <si>
    <t>ATLAS DE ANATOMÍA VEGETAL</t>
  </si>
  <si>
    <t>RAY F. EVERT</t>
  </si>
  <si>
    <t>CLAUDIA KUKLINSKI</t>
  </si>
  <si>
    <t>JEAN BRUNETON</t>
  </si>
  <si>
    <t>D. S. FALCONER, T.F.C MACKAY</t>
  </si>
  <si>
    <t>CARMEN DE LA PAZ PÉREZ OLVERA, JACQUELINE CEJA ROMERO</t>
  </si>
  <si>
    <t>EDICIÓN 2008</t>
  </si>
  <si>
    <t>EDICIÓN 2000</t>
  </si>
  <si>
    <t>EDICIÓN 2001</t>
  </si>
  <si>
    <t>EDICIÓN 2006</t>
  </si>
  <si>
    <t>OMEGA</t>
  </si>
  <si>
    <t>EDITORIAL ACRIBIA</t>
  </si>
  <si>
    <t>AGT EDITOR</t>
  </si>
  <si>
    <t>CONTROL DE PLAGAS Y ENFERMEDADES EN LOS CULTIVOS</t>
  </si>
  <si>
    <t>BIBLIOTECA AGROPECUARIA</t>
  </si>
  <si>
    <t>SISTEMAS DE RIEGO</t>
  </si>
  <si>
    <t>MANUAL PRÁCTICO DE REFORESTACIÓN</t>
  </si>
  <si>
    <t>MANUAL DE CULTIVOS HIDROPÓNICOS</t>
  </si>
  <si>
    <t>ANÁLISIS DE LABORATORIO DE SUELOS Y AGUAS</t>
  </si>
  <si>
    <t>MANUAL DE AGRICULTURA ALTERNATIVA</t>
  </si>
  <si>
    <t>FELIPE DURÁN RAMÍREZ, JAIME DURÁN NARANJO</t>
  </si>
  <si>
    <t>FELIPE DURÁN RAMÍREZ</t>
  </si>
  <si>
    <t>FELIPE DURÁN RAMÍREZ, KAREN LILIANA GUERRERO</t>
  </si>
  <si>
    <t>ALBERTO PALOMINO TORRES, MARCELA RAMÍREZ-AZA</t>
  </si>
  <si>
    <t>EDICIÓN 2007</t>
  </si>
  <si>
    <t>EDICIÓN 200?</t>
  </si>
  <si>
    <t>EDICIÓN 2010</t>
  </si>
  <si>
    <t>GRUPO LATINO EDITORES</t>
  </si>
  <si>
    <t>LEXUS EDITORES</t>
  </si>
  <si>
    <t>PRINCIPIOS DE ADMINISTRACIÓN RESPONSABLE</t>
  </si>
  <si>
    <t>MARKETING EDICIÓN LATINOAMÉRICA</t>
  </si>
  <si>
    <t>MERCADOS E INSTITUCIONES FINANCIERAS</t>
  </si>
  <si>
    <t>DESARROLLO DE PRODUCTOS</t>
  </si>
  <si>
    <t>ADMINISTRACIÓN EXITOSA DE PROYECTOS</t>
  </si>
  <si>
    <t>ADMINISTRACIÓN DE LA CADENA DE SUMINISTRO</t>
  </si>
  <si>
    <t>ESTRATEGIA DE MARKETING</t>
  </si>
  <si>
    <t>CÓMO APLICAR LA PLANEACIÓN ESTRATÉGICA A LA PEQUEÑA Y MEDIANA EMPRESA</t>
  </si>
  <si>
    <t>NEGOCIOS GLOBALES</t>
  </si>
  <si>
    <t>HISTORIA DEL PENSAMIENTO ECONÓMICO</t>
  </si>
  <si>
    <t>ÉTICA EN LOS NEGOCIOS: CASOS Y TOMA DE DECISIONES</t>
  </si>
  <si>
    <t>ADMINISTRACIÓN</t>
  </si>
  <si>
    <t>OLIVER LAASCH, ROGER N. CONAWAY</t>
  </si>
  <si>
    <t>LAMB, HAIR, MC DANIEL</t>
  </si>
  <si>
    <t>JEFF MADURA</t>
  </si>
  <si>
    <t>ALEJANDRO E. LERMA KIRCHNER</t>
  </si>
  <si>
    <t>JUAN MANUEL IZAR LANDETA</t>
  </si>
  <si>
    <t>JACK GIDO, JIM CLEMENTS, ROSE BAKER</t>
  </si>
  <si>
    <t>JOHN J. COYLE, C. JOHN LANGLEY JR., ROBERT A. NOVACK</t>
  </si>
  <si>
    <t>O. C. FERRELL, MICHAEL D. HARTLINE</t>
  </si>
  <si>
    <t>JOAQUÍN RODRÍGUEZ VALENCIA</t>
  </si>
  <si>
    <t>MIKE W. PENG</t>
  </si>
  <si>
    <t>STANLEY L. BRUE, RANDY R. GRANT</t>
  </si>
  <si>
    <t>COLLIER, EVANS</t>
  </si>
  <si>
    <t>O. C. FERRELL, JOHN FRAEDRICH, LINDA FERRELL</t>
  </si>
  <si>
    <t>HELLRIEGEL, JACKSON, SLOCUM, FRANKLIN</t>
  </si>
  <si>
    <t>EDICIÓN 2015</t>
  </si>
  <si>
    <t>EDICIÓN 2016</t>
  </si>
  <si>
    <t>OBSERVAR ESCUCHAR Y COMPRENDER SOBRE LA TRADICIÓN CUALITATIVA EN LA INVESTIGACIÓN SOCIAL</t>
  </si>
  <si>
    <t>EL HELICOIDE DE LA INVESTIGACIÓN: METODOLOGÍA EN TESIS DE CIENCIAS SOCIALES</t>
  </si>
  <si>
    <t xml:space="preserve">INTEGRACIÓN Y EXCLUSIÓN DE LOS PRODUCTORES AGRÍCOLAS </t>
  </si>
  <si>
    <t>EL CONFLICTO DEL AGUA</t>
  </si>
  <si>
    <t>DEL MODO DE INVESTIGACIÓN AL MODO DE EXPOSICIÓN: METODOLOGÍA EN TESIS DE CIENCIAS SOCIALES</t>
  </si>
  <si>
    <t>MARÍA LUISA TARRÉS</t>
  </si>
  <si>
    <t>JULIO AIBAR, FERNANDO CORTÉS, LILIANA MARTÍNEZ Y GRISELA ZAREMBERG</t>
  </si>
  <si>
    <t>FERNANDO SAAVEDRA Y FERNANDO RELLO</t>
  </si>
  <si>
    <t>MARÍA LUISA TORREGROSA</t>
  </si>
  <si>
    <t>KARINA ANSOLABEHERE, FERNANDO CORTÉS, LILIANA MARTÍNEZ Y GRISELA ZAREMBERG</t>
  </si>
  <si>
    <t>EDICIÓN 2012</t>
  </si>
  <si>
    <t>FLASCO</t>
  </si>
  <si>
    <t>AO ADMINISTRACIÓN DE OPERACIONES</t>
  </si>
  <si>
    <t>GESTIÓN DE LA CALIDAD Y RIESGOS EN LAS CADENAS AGROALIMENTARIAS</t>
  </si>
  <si>
    <t>EL AGUACATE Y SU MANEJO INTEGRADO</t>
  </si>
  <si>
    <t>CIENCIA, TEGNOLOGÍA E INNOVACIÓN EN EL SISTEMA AGROALIMENTARIO DE MÉXICO</t>
  </si>
  <si>
    <t>DISEÑO DE SISTEMAS Y POLÍTICAS PÚBLICAS DE PAGOS POR SERVICIOS DE LOS ECOSISTEMAS</t>
  </si>
  <si>
    <t>CÓMO ESCRIBIR E ILISTRAR UN ARTÍCULO CIENTÍFICO</t>
  </si>
  <si>
    <t>J.R. ALTAMIRANO CÁRDENAS</t>
  </si>
  <si>
    <t>MARCELO ACOSTA-RAMOS, MARTHA AGUILERA PEÑA</t>
  </si>
  <si>
    <t>DANIEL MARTÍNEZ CARRERA Y JAVIER RAMÍREZ JUÁREZ (EDITORES)</t>
  </si>
  <si>
    <t>SALVADOR ARTURO BELTRÁN RETIS</t>
  </si>
  <si>
    <t>BJORN GUSTAVII</t>
  </si>
  <si>
    <t>BBA</t>
  </si>
  <si>
    <t>LA GAYA CIENCIA</t>
  </si>
  <si>
    <t>EDICIÓN 2013</t>
  </si>
  <si>
    <t>PROYECTOS AGROPECUARIOS</t>
  </si>
  <si>
    <t>JULIO CÉSAR ISIQUE HUAROMA</t>
  </si>
  <si>
    <t>MANUAL DE CHARCUTERÍA ARTESANAL</t>
  </si>
  <si>
    <t>CIENCIA Y TECNOLOGÍA DE LOS ALIMENTOS</t>
  </si>
  <si>
    <t>TECNOLOGÍA DE LA FABRICACIÓN DE CONSERVAS</t>
  </si>
  <si>
    <t>THOMAS MALMERTOFT</t>
  </si>
  <si>
    <t>GEOFFREY CAMPBELL</t>
  </si>
  <si>
    <t>HEINZ SIELAFF</t>
  </si>
  <si>
    <t>EDICIÓN 2009</t>
  </si>
  <si>
    <t>MANUAL DE APICULTURA</t>
  </si>
  <si>
    <t>CARLOS ROBLES</t>
  </si>
  <si>
    <t>EDICIÓN 2011</t>
  </si>
  <si>
    <t>ADMINISTRACIÓN DE EMPRESAS AGROPECUARIAS</t>
  </si>
  <si>
    <t>IR. HENK W. TEN BRINKE</t>
  </si>
  <si>
    <t>SEP TRILLAS</t>
  </si>
  <si>
    <t>MANUAL PARA TÉCNICOS EN EMPRESAS TURÍSTICAS</t>
  </si>
  <si>
    <t>FERNANDO BAYÓN MARINÉ, ISABEL GARCÍA ISA</t>
  </si>
  <si>
    <t>EDITORIAL SINTESIS</t>
  </si>
  <si>
    <t>EDICIÓN 1997</t>
  </si>
  <si>
    <t>MILTON CARLOS GUEVARA VALTIER, VELIA MARGARITA CÁRDENAS, PERLA LIZETH HERNÁNDEZ</t>
  </si>
  <si>
    <t>ALICE L. DALTON, DANIEL LIMMER, JOSEPH J. MISTOVICH</t>
  </si>
  <si>
    <t>EVA REYES GÓMEZ</t>
  </si>
  <si>
    <t>ERIC GARCÍA LÓPEZ</t>
  </si>
  <si>
    <t>IRMA VALVERDE MOLINA, NANCY ANGÉLICA MENDOZA CABALLERO, ISABEL CRISTINA PERALTA</t>
  </si>
  <si>
    <t>ANTONIO MÉNDEZ DURÁN, GABRIELA RIVERA RIVERA</t>
  </si>
  <si>
    <t>PROTOCOLOS DE INVESTIGACIÓN EN ENFERMERÍA</t>
  </si>
  <si>
    <t>URGENCIAS MÉDICAS: EVALUACIÓN, ATENCIÓN Y TRANSPORTE DE PACIENTES</t>
  </si>
  <si>
    <t>FUNDAMENTOS DE ENFERMERÍA</t>
  </si>
  <si>
    <t>PSICOPATOLOGÍA FORENSE</t>
  </si>
  <si>
    <t>ENFERMERÍA PEDIÁTRICA</t>
  </si>
  <si>
    <t>NEFROLOGÍA PARA ENFERMEROS</t>
  </si>
  <si>
    <t>ENFERMERÍA</t>
  </si>
  <si>
    <t>FÍSICA II ELECTROMAGNETISMO</t>
  </si>
  <si>
    <t>FÍSICA DE LAS PARTÍCULAS MODERNAS</t>
  </si>
  <si>
    <t>PROCESOS PARA EL USO TÉRMICO DE LA ENERGÍA SOLAR</t>
  </si>
  <si>
    <t>CAMPOS ELECTROMAGNÉTICOS Y MEDIOS DE ENLACE ENTRE TRANSMISOR Y RECEPTOR</t>
  </si>
  <si>
    <t>GERARDO V. MORELLI</t>
  </si>
  <si>
    <t>NÉSTOR A. HILLAR PUXEDDU</t>
  </si>
  <si>
    <t>F. C. ARENAS</t>
  </si>
  <si>
    <t>ANTONIO GARCÍA ABAD</t>
  </si>
  <si>
    <t>EDICIÓN 200*</t>
  </si>
  <si>
    <t>DAVID J. GRIFFITHS</t>
  </si>
  <si>
    <t>A. A. KAUFMAN, P. A. EATON</t>
  </si>
  <si>
    <t>INTRODUCTION TO ELECTRODYNAMICS</t>
  </si>
  <si>
    <t>THE THEORY OF INDUCTIVE PROSPECTING</t>
  </si>
  <si>
    <t>CAMBRIDGE</t>
  </si>
  <si>
    <t>GPU SOLUTIONS TO MULTI-SCALE PROBLEMS IN SCIENCE AND ENGINEERING</t>
  </si>
  <si>
    <t>GRAVITY AND MAGNETIC EXPLORATION</t>
  </si>
  <si>
    <t>INSTRUMENTATION IN EARTHQUAKE SEISMOLIGY</t>
  </si>
  <si>
    <t>DAVID A. YUEN, LONG WANG, XUEBIN CHI</t>
  </si>
  <si>
    <t>WILLIAM J. HINZE, RALPH R. B. VON FRESE, AFIF H. SAAD</t>
  </si>
  <si>
    <t>JENS HAVSKOV, GERARDO ALGUACIL</t>
  </si>
  <si>
    <t>LA HIJA DEL BANDIDO</t>
  </si>
  <si>
    <t>PREMIO DEL BIEN Y CASTIGO DEL MAL</t>
  </si>
  <si>
    <t>ZAPOTLÁN</t>
  </si>
  <si>
    <t>NADIE NOS MIRA</t>
  </si>
  <si>
    <t>ESTELA DE FINNEGAN</t>
  </si>
  <si>
    <t>LITERATURA DEL CRACK: UN MANIFIESTO Y CINCO NOVELAS</t>
  </si>
  <si>
    <t>PANORAMA</t>
  </si>
  <si>
    <t>REFUGIO BARRAGÁN DE TOSCANO</t>
  </si>
  <si>
    <t>GUILLERMO JIMÉNEZ</t>
  </si>
  <si>
    <t>JOSÉ LUIS PEIXOTO</t>
  </si>
  <si>
    <t>JUAN DÍAZ VICTORIA</t>
  </si>
  <si>
    <t>RAMÓN ALVARADO RUIZ</t>
  </si>
  <si>
    <t>DUSAN SAROTAR</t>
  </si>
  <si>
    <t>ARLEQUÍN</t>
  </si>
  <si>
    <t>PARÍS NO SE ACABA  NUNCA</t>
  </si>
  <si>
    <t>MAC Y SU CONTRATIEMPO</t>
  </si>
  <si>
    <t>BARTLEBY Y COMPAÑÍA</t>
  </si>
  <si>
    <t>DOCTOR PASAVEBNTO + BASTIAN SCHNEIDER</t>
  </si>
  <si>
    <t>MARIENBAD ELÉCTRICO</t>
  </si>
  <si>
    <t>EL MAL DE MONTANO</t>
  </si>
  <si>
    <t>KASSEL NO INVITA A LA LÓGICA</t>
  </si>
  <si>
    <t>AIRE DE DYLAN</t>
  </si>
  <si>
    <t>DORA BRUDER</t>
  </si>
  <si>
    <t>LA ESQUINA ES MI CORAZÓN</t>
  </si>
  <si>
    <t>EL CORAZÓN ES UN CAZADOR SOLITARIO</t>
  </si>
  <si>
    <t>ENRIQUE VILA MATAS</t>
  </si>
  <si>
    <t>PATRICK MODIANO</t>
  </si>
  <si>
    <t>PEDRO LEMEBEL</t>
  </si>
  <si>
    <t>CARSON MCCULLERS</t>
  </si>
  <si>
    <t>SEIX BARRAL</t>
  </si>
  <si>
    <t>EL GÉNERO EPISTOLAR</t>
  </si>
  <si>
    <t>ORÍGENES DE LA ASOCIACIÓN DE ACADEMIAS DE LA LENGUA ESPAÑOLA</t>
  </si>
  <si>
    <t>MATERIALES PARA UNA AUTOBIOGRAFÍA FILOSÓFICA</t>
  </si>
  <si>
    <t>GREY</t>
  </si>
  <si>
    <t>LOS HOMBRES DEL ALBA</t>
  </si>
  <si>
    <t>FELIPE GARRIDO, DIEGO VALADÉS, FAUSTO ZERÓN MEDINA</t>
  </si>
  <si>
    <t>JOSÉ GAOS</t>
  </si>
  <si>
    <t>ALBERTO CHIMAL</t>
  </si>
  <si>
    <t>EFRAIN HUERTA</t>
  </si>
  <si>
    <t>MA PORRÚA</t>
  </si>
  <si>
    <t>ACADEMIA MEXICANA DE LA LENGUA</t>
  </si>
  <si>
    <t>BONILLA ARTIGAS</t>
  </si>
  <si>
    <t>EDICIONES ERA</t>
  </si>
  <si>
    <t>CONACULTA</t>
  </si>
  <si>
    <t>DAR A LUZ</t>
  </si>
  <si>
    <t>BRILLA PALABRA</t>
  </si>
  <si>
    <t>FUEGO AZUL</t>
  </si>
  <si>
    <t>RAYADO PERSONAL</t>
  </si>
  <si>
    <t>NÁUFRAGOS DE LA PALABRA</t>
  </si>
  <si>
    <t>CORAZÓN DE MADROÑO</t>
  </si>
  <si>
    <t>FRACTAL</t>
  </si>
  <si>
    <t>ALEJANDRO VON DÜBEN</t>
  </si>
  <si>
    <t>NADIA ARCE MEJÍA</t>
  </si>
  <si>
    <t>ALEJANDRO VALDOVINOS, LUIS DE LOERA SOTO</t>
  </si>
  <si>
    <t>VIOLETA RIVERA</t>
  </si>
  <si>
    <t>EDICIÓN 2018</t>
  </si>
  <si>
    <t>SERPIENTE DE PAPEL</t>
  </si>
  <si>
    <t>EL LIBRO DE PROTOCOLO DE CUIDADOS INTENSIVOS</t>
  </si>
  <si>
    <t xml:space="preserve">RED BOOK </t>
  </si>
  <si>
    <t xml:space="preserve">LABORATORIO </t>
  </si>
  <si>
    <t>LA CELULA</t>
  </si>
  <si>
    <t>ENFERMEDADES PARASITARIAS</t>
  </si>
  <si>
    <t xml:space="preserve">DR. R. ALAGAPAN </t>
  </si>
  <si>
    <t xml:space="preserve">SOUMITRA KUMAR </t>
  </si>
  <si>
    <t>COMITÉ SOBRE ENFERMEDADES INFECCIOSAS.</t>
  </si>
  <si>
    <t>JOHN BERNARD HENRY</t>
  </si>
  <si>
    <t>COOPER Y HAUSMAN</t>
  </si>
  <si>
    <t>REPULLO PICASSO</t>
  </si>
  <si>
    <t>VASUDEVAN</t>
  </si>
  <si>
    <t>ÀNGELA MARÌA BOTERO BOTERO</t>
  </si>
  <si>
    <t>FRANCISCO TRUJILLO CONTRERAS</t>
  </si>
  <si>
    <t>DM VASUDEVAN</t>
  </si>
  <si>
    <t>J.L. RODRIGUEZ GARCIA</t>
  </si>
  <si>
    <t xml:space="preserve">DR.  RAMON I. GUTIERREZ </t>
  </si>
  <si>
    <t xml:space="preserve">CUELLAR </t>
  </si>
  <si>
    <t>MARBÀN</t>
  </si>
  <si>
    <t>JAYPEE</t>
  </si>
  <si>
    <t xml:space="preserve">ACADEMIA AMERICANA DE PEDIATRIA </t>
  </si>
  <si>
    <t>UNIVERSIDAD DE C ALDAS</t>
  </si>
  <si>
    <t>CUARTA EDICIÒN 2013</t>
  </si>
  <si>
    <t>OCTAVA EDICIÒN 2018</t>
  </si>
  <si>
    <t>CUARTA EDICIÒN 2017</t>
  </si>
  <si>
    <t>TRIGESIMA EDICIÒN 2015</t>
  </si>
  <si>
    <t>EDICIÒN 2007</t>
  </si>
  <si>
    <t>SEPTIMA EDICION 2017</t>
  </si>
  <si>
    <t>SEGUNDA EDICIÒN 2015</t>
  </si>
  <si>
    <t>SEXTA EDICIÒN 2013</t>
  </si>
  <si>
    <t>PRIMERA EDICIÒN 2007</t>
  </si>
  <si>
    <t>EDICIÒN 2001</t>
  </si>
  <si>
    <t>SEXTA EDICIÒN 2011</t>
  </si>
  <si>
    <t>EDICIÒN 2011</t>
  </si>
  <si>
    <t>SEGUNDA EDICIÒN 2016</t>
  </si>
  <si>
    <t>BIENESTAR ANIMAL</t>
  </si>
  <si>
    <t>100 CASOS PRÁCTICOS PARA ATVS</t>
  </si>
  <si>
    <t>CONSEJO DE EUROPA</t>
  </si>
  <si>
    <t>ENRIQUE BARRENECHE MARTÍNEZ, FERNANDO A. MARÍN SEGURA</t>
  </si>
  <si>
    <t>EDITORIAL SERVET</t>
  </si>
  <si>
    <t>LA CARNE Y LOS PRODUCTOS CÁRNICOS</t>
  </si>
  <si>
    <t>RIESGOS BIOLÓGICOS Y BIOSEGURIDAD</t>
  </si>
  <si>
    <t>BIRDS OF MEXICO AND CENTRAL AMERICA</t>
  </si>
  <si>
    <t>COMPANION ANIMAL ETHICS</t>
  </si>
  <si>
    <t>VETERINARY CYTOLOGY</t>
  </si>
  <si>
    <t>CIENCIA DE LA NUTRICIÓN ANIMAL</t>
  </si>
  <si>
    <t>INTRODUCCIÓN A LA INVESTIGACIÓN CIENTÍFICA</t>
  </si>
  <si>
    <t>A. MADRID VICENTE</t>
  </si>
  <si>
    <t>FRANCISCO ÁLVAREZ HEREDIA</t>
  </si>
  <si>
    <t>VER VAN PERLO</t>
  </si>
  <si>
    <t>PETER SANDOE, SANDRA CORR, CLARE PALMER</t>
  </si>
  <si>
    <t>FRANCESCO CIAN, KATHLEEN FREEMAN</t>
  </si>
  <si>
    <t>GORDON MCL. DRYDEN</t>
  </si>
  <si>
    <t>ROSSANA SCHIAFFINI APONTE</t>
  </si>
  <si>
    <t>AMV EDICIONES</t>
  </si>
  <si>
    <t>ECOE EDICIONES</t>
  </si>
  <si>
    <t>PRINCETON</t>
  </si>
  <si>
    <t>WILEY BLACKWELL</t>
  </si>
  <si>
    <t>M° CARMEN ESBRÍ ÁLVARO</t>
  </si>
  <si>
    <t>JAIME ALONSO QUICENO GUZMÁN, LEOPOLDO PELÁEZ, MONSEÑOR ORLANDO CORRALES</t>
  </si>
  <si>
    <t>MARGARITA PÉREZ</t>
  </si>
  <si>
    <t>ALBERTO SOSA, PREPRENSA LTDA.</t>
  </si>
  <si>
    <t>LIDIA GONZÁLEZ DEL REY</t>
  </si>
  <si>
    <t>JUAN B. LORENTE HERRERA</t>
  </si>
  <si>
    <t>M° DOLORES BERNABEU TAMAYO</t>
  </si>
  <si>
    <t>ROSA MARÍA TORRENS SIGALÉS, CRISTINA MARTÍNEZ BUENO</t>
  </si>
  <si>
    <t>VIRGINIA LUIS FUENTES, SIMON SWIFT</t>
  </si>
  <si>
    <t>SIMON R. PLATT, NATASHA J. OLBY</t>
  </si>
  <si>
    <t>IAN K. RAMSEY, BRYN J. TENNAT</t>
  </si>
  <si>
    <t>JOHN BAINBRIDGE, JONATHAN ELLIOTT</t>
  </si>
  <si>
    <t>CARMEL T. MOONEY, MARK E. PETERSON</t>
  </si>
  <si>
    <t>AIDEN FOSTER, CAROL FOIL</t>
  </si>
  <si>
    <t>DAVID A. CROSSLEY, SUSANNA PENMAN</t>
  </si>
  <si>
    <t>JAMES M. DOBSON, B. DUNCAN X. LASCELLES</t>
  </si>
  <si>
    <t>EL HUERTO ORGÁNICO Y ECOLÓGICO</t>
  </si>
  <si>
    <t>GRANJA INTEGRAL AUTOSUFICIENTE</t>
  </si>
  <si>
    <t>MANUAL DE CRIANZA DE ANIMALES</t>
  </si>
  <si>
    <t>CONTROL BIOLÓGICO DE PLAGAS</t>
  </si>
  <si>
    <t>MANUAL DE CULTÍVOS ORGÁNICOS Y ALELOPATÍA</t>
  </si>
  <si>
    <t>MANUAL AGROPECUARIO</t>
  </si>
  <si>
    <t>MANUAL TÉCNICO DE MEDIOAMBIENTE Y DESARROLLO SUSTENTABLE</t>
  </si>
  <si>
    <t>BIBLIOTECA DE LA AGRICULTURA</t>
  </si>
  <si>
    <t>ENFERMERÍA PSIQUIÁTRICA Y EN SALUD MENTAL</t>
  </si>
  <si>
    <t>ENFERMERÍA OBSTÉTRICA Y GINECOLÓGICA</t>
  </si>
  <si>
    <t>MANUAL DE MEDICINA Y CIRUGÍA CARDIORRESPIRATORIAS EN PEQUEÑOS ANIMALES</t>
  </si>
  <si>
    <t>MANUAL DE NEUROLOGÍA EN PEQUEÑAS ESPECIES</t>
  </si>
  <si>
    <t>MANUAL DE ENFERMEDADES INFECCIOSAS EN PEQUEÑOS ANIMALES</t>
  </si>
  <si>
    <t>MANUAL DE NEFROLOGÍA Y UROLOGÍA</t>
  </si>
  <si>
    <t>MANUAL DE ENDOCRINOLOGÍA EN PEQUEÑOS ANIMALES</t>
  </si>
  <si>
    <t>MANUAL DE DERMATOLOGÍA EN PEQUEÑOS ANIMALES Y EXÓTICOS</t>
  </si>
  <si>
    <t>MANUAL DE ODONTOLOGÍA EN PEQUEÑOS ANIMALES</t>
  </si>
  <si>
    <t>MANUAL DE ONCOLOGÍA EN PEQUEÑOS ANIMALES</t>
  </si>
  <si>
    <t>MAUAL DE EXPLOTACIÓN Y REPRODUCCIÓN EN OVEJAS Y BORREGOS</t>
  </si>
  <si>
    <t>CULTURAL</t>
  </si>
  <si>
    <t>MONSA PRAYMA</t>
  </si>
  <si>
    <t>EDICIONES S</t>
  </si>
  <si>
    <t>MANUAL DE CONTABILIDAD DE COSTES</t>
  </si>
  <si>
    <t>LO QUE NADIE TE HABÍA CONTADO SOBRE EL NEUROMARKETING Y LAS MARCAS</t>
  </si>
  <si>
    <t>TWITER EN LA EMPRESA</t>
  </si>
  <si>
    <t>CONCEPTOS BÁSICOS DE CONTABILIDAD FINANCIERA</t>
  </si>
  <si>
    <t>ORGANIZACIÓN DE PROCESOS DE VENTA</t>
  </si>
  <si>
    <t>DINAMIZACIÓN DEL PUNTO DE VENTA EN PEQUEÑO COMERCIO</t>
  </si>
  <si>
    <t>GESTIÓN DE COMPRAS EN EL PEQUEÑO COMERCIO</t>
  </si>
  <si>
    <t>TÉCNICAS DE INFORMACIÓN Y ATENCIÓN AL CLIENTE/CONSUMIDOR</t>
  </si>
  <si>
    <t>DOCUMENTACIÓN E INFORMES EN CONSUMO</t>
  </si>
  <si>
    <t>VENTA ONLINE</t>
  </si>
  <si>
    <t>PRINCIPIOS Y FUNDAMENTOS DEL COMERCIO GLOBAL INTERNACIONAL</t>
  </si>
  <si>
    <t>INGLÉS PREOFESIONAL PARA ACTIVIDAD COMERCIAL</t>
  </si>
  <si>
    <t>GESTIÓN DE PYMES</t>
  </si>
  <si>
    <t>INTRIDUCCIÓN AL MÁRKETING EN INTERNET: MARKETING 2.0</t>
  </si>
  <si>
    <t>OBLIGACIONES BÁSICAS PARA LA PREVENCIÓN DEL BLANQUEO DE CAPITALES Y FINANCIACIÓN DEL TERRITORIO</t>
  </si>
  <si>
    <t>CÁLCULO DE COSTES Y CONTROL DE GESTIÓN</t>
  </si>
  <si>
    <t>PLAN GENERAL DE CONTABILIDAD DE PYMES Y MICROEMPRESAS</t>
  </si>
  <si>
    <t>IMPLEMENTACIÓN DE LA LOPD EN LA EMPRESA</t>
  </si>
  <si>
    <t xml:space="preserve">PLAN GENERAL DE CONTABILIDAD </t>
  </si>
  <si>
    <t>GESTIÓN DE LA ATENCIÓN AL CLIENTE/CONSUMIDOR</t>
  </si>
  <si>
    <t>CARMEN FULLANA BELDA Y JOSÉ LUIS PAREDES</t>
  </si>
  <si>
    <t>ISABEL GONZÁLES</t>
  </si>
  <si>
    <t>MARTA PÉREZ</t>
  </si>
  <si>
    <t>JOSÉ JUAN DÉNIZ MAYOR Y MARÍA CONCEPCIÓN</t>
  </si>
  <si>
    <t>ANTONIO VICIANA PÉREZ</t>
  </si>
  <si>
    <t>MARTA GAGO MUÑIZ</t>
  </si>
  <si>
    <t>ÁLVARO TORRES ROJAS</t>
  </si>
  <si>
    <t>MARÍA JOSÉ GARCÍA CASERMEIRO</t>
  </si>
  <si>
    <t>MARÍA JOSÉ SORLÓZANO GONZÁLEZ</t>
  </si>
  <si>
    <t>RAFAEL SOSA CARPENTER</t>
  </si>
  <si>
    <t>SARA BELÉN LÓPEZ ARANDA Y ELISA GRACIA GONZALES</t>
  </si>
  <si>
    <t>MARINA RODRÍGUEZ CARABALLO</t>
  </si>
  <si>
    <t>ISMAEL GÁLVEZ CLAVIJO</t>
  </si>
  <si>
    <t>ALMUDENA CARMONA RUIZ</t>
  </si>
  <si>
    <t>JOSÉ LUIS GARCÍA SUÁREZ</t>
  </si>
  <si>
    <t>JOSÉ GIMÉNEZ MELENDO</t>
  </si>
  <si>
    <t>SILVIA MONTERO MARTÍN</t>
  </si>
  <si>
    <t>ANSELM CONSTANS</t>
  </si>
  <si>
    <t>PROFIT EDITORIAL</t>
  </si>
  <si>
    <t>GIOVANNI ARRIGHI, TERENCE K. HOPKINS, IMMANUEL WALLERSTEIN</t>
  </si>
  <si>
    <t>SOYLA H. LEON TOVAR</t>
  </si>
  <si>
    <t>LUIS MUÑIZ</t>
  </si>
  <si>
    <t>MOVIMIENTOS ANTISISTÉMICOS</t>
  </si>
  <si>
    <t>CONTRATOS MERCANTILES</t>
  </si>
  <si>
    <t>GUÍA PRÁCTICA PARA MEJORAR UN PLAN DE NEGOCIO</t>
  </si>
  <si>
    <t>18 AÑOS DE GOBIERNOS PANISTAS EN JALISCO</t>
  </si>
  <si>
    <t>COMUNICAR CIENCIA EN MÉXICO</t>
  </si>
  <si>
    <t>DE LA ACADEMIA AL ESPACIO PÚBLICO</t>
  </si>
  <si>
    <t>DERECHOS HUMANOS Y GLOBALIZACIÓN ALTERNATIVA: UNA PERSPECTIVA IBEROAMERICANA</t>
  </si>
  <si>
    <t>ÉTICA, PROFESIÓN Y MEDIOS</t>
  </si>
  <si>
    <t>FERNANDO SAVATER; GRANDEZA Y MISERIA DEL VITALISMO</t>
  </si>
  <si>
    <t>IDENTIDAD, GLOBALIZACIÓN Y EXCLUSIÓN</t>
  </si>
  <si>
    <t>INVESTIGAR LA DIVERSIDAD CULTURAL</t>
  </si>
  <si>
    <t>LA CURIOSIDAD FORMULADA</t>
  </si>
  <si>
    <t>MANUAL PARA LA OBSERVACIÓN DE MEDIOS</t>
  </si>
  <si>
    <t>MIGRACIÓN Y RECONFIGURACIÓN TRANSNACIONAL Y FLUJOS DE POBLACIÓN</t>
  </si>
  <si>
    <t>SANTA FE</t>
  </si>
  <si>
    <t>UNA OTRA MIRADA: NIÑAS Y NIÑOS PENSANDO EN AMÉRICA LATINA</t>
  </si>
  <si>
    <t>JUAN S. LARROSA-FUENTES Y JORGE E. ROCHA QUINTERO</t>
  </si>
  <si>
    <t>SUSANA HERRERA LIMA, CARLOS ENRIQUE OROZCO Y EDUARDO QUIJANO</t>
  </si>
  <si>
    <t xml:space="preserve">SUSANA HERRERA LIMA Y CARLOS ENRIQUE OROZCO </t>
  </si>
  <si>
    <t>PETER- HANS KOLVENBACH SJ, LAURA BONAPARTE, CARLOS MONTEMAYOR…</t>
  </si>
  <si>
    <t>JAVIER PRADO GALÁN, S. J.</t>
  </si>
  <si>
    <t>JAVIER PRADO GALÁN</t>
  </si>
  <si>
    <t>GERARDO REYES GUZMÁN, MA. EUGENIA SÁNCHEZ DÍAZ DE RIVERA</t>
  </si>
  <si>
    <t>BARBARA ROGOFF Y CATHY ANGELILLO</t>
  </si>
  <si>
    <t>MAYA VIESCA LOBATÒN</t>
  </si>
  <si>
    <t>MAGDALENA SOFÍA PALÀU CORDONA Y JUAN LLOROSA</t>
  </si>
  <si>
    <t>LUIS EDUARDO GUARNIZO, MANUEL ÁNGEL CASTILLO</t>
  </si>
  <si>
    <t>MARGARITA PÈREZ NEGRETE</t>
  </si>
  <si>
    <t>MARIO BERRÍOS Y WALTER KOHAN</t>
  </si>
  <si>
    <t>COLECCIÓN SEPARATA</t>
  </si>
  <si>
    <t>FE-CULTURA</t>
  </si>
  <si>
    <t>UNIVERSIDAD IBEROAMERICANA</t>
  </si>
  <si>
    <t>CEAPEP</t>
  </si>
  <si>
    <t>LUPUS INQUISITOR</t>
  </si>
  <si>
    <t>LUPUS MAGISTER</t>
  </si>
  <si>
    <t>EDICIÓN 2002</t>
  </si>
  <si>
    <t>EDICIÓN 1995</t>
  </si>
  <si>
    <t>EL GENERAL OREJÓN ESE</t>
  </si>
  <si>
    <t>EL  MITO DE LA TRANSICIÓN DEMOCRÁTICA</t>
  </si>
  <si>
    <t>LOS PERIODISTAS</t>
  </si>
  <si>
    <t>EL CURA IDALGO Y SUS AMIGOS</t>
  </si>
  <si>
    <t>PACO IGNACIO TAIBO II</t>
  </si>
  <si>
    <t>JOHN M. ACKERMAN</t>
  </si>
  <si>
    <t>VICENTE LEÑERO</t>
  </si>
  <si>
    <t>PLANETA</t>
  </si>
  <si>
    <t>TEMAS DE HOY</t>
  </si>
  <si>
    <t>BOOKET</t>
  </si>
  <si>
    <t>SIN NOSOTROS</t>
  </si>
  <si>
    <t>ENTRADA LIBRE</t>
  </si>
  <si>
    <t>EN LA TIERRA MÁGICA DEL PEYOTE</t>
  </si>
  <si>
    <t>HISTORIA DE UN CHAMÁN CORA</t>
  </si>
  <si>
    <t>LOS HONGOS ALUCINANTES</t>
  </si>
  <si>
    <t>LOS INDIOS DE MÉXICO</t>
  </si>
  <si>
    <t>LAS MARAVILLAS QUE SON, SOMBRAS QUE FUERON</t>
  </si>
  <si>
    <t>EL  PORFIRIATO Y LA REVOLUCIÓN EN LA HISTORIA DE MÉXICO</t>
  </si>
  <si>
    <t>NADA, NADIE</t>
  </si>
  <si>
    <t>DÍAS DE GUARDAR</t>
  </si>
  <si>
    <t>FERNANDO BENÍTEZ</t>
  </si>
  <si>
    <t>FRIEDRICH KATZ Y CLAUDIO LOMNITZ</t>
  </si>
  <si>
    <t>ELENA PONIATOWSKA</t>
  </si>
  <si>
    <t>LYDIA CACHO, SERGIO GONZÁLEZ, ABANEL HERNÁNDEZ</t>
  </si>
  <si>
    <t>JULIO SCHERER GARCÍA</t>
  </si>
  <si>
    <t>TÉMORIS GRECKO</t>
  </si>
  <si>
    <t>JUSTINE DUPUY, ANA CRISTINA RUELAS</t>
  </si>
  <si>
    <t>DANIEL LIZÁRRAGA, RAFAEL CACRERA, IRVING HUERTA</t>
  </si>
  <si>
    <t>EDICIONES PROCESO</t>
  </si>
  <si>
    <t>LA IRA DE MÉXICO</t>
  </si>
  <si>
    <t>ENTREVISTAS PARA LA HISTORIA</t>
  </si>
  <si>
    <t>AYOTZINAPA</t>
  </si>
  <si>
    <t>COMPRANDO COMPLACENCIA: PUBLICIDAD OFICIAL Y CENSURA INDIRECTA EN MÉXICO</t>
  </si>
  <si>
    <t>REPORTERISMO DE TELEVISIÓN</t>
  </si>
  <si>
    <t xml:space="preserve">HACIA UN NUEVO </t>
  </si>
  <si>
    <t>CULTURA TRANSMEDIA</t>
  </si>
  <si>
    <t>HIPERMEDIACIONES</t>
  </si>
  <si>
    <t>GEDISA EDITORIAL</t>
  </si>
  <si>
    <t>PABLO PÁRAMO PH. D</t>
  </si>
  <si>
    <t>RECOLECCIÓN DE INFORMACIÓN EN LAS CIENCIAS SOCIALES</t>
  </si>
  <si>
    <t>LEMOINE EDITORES</t>
  </si>
  <si>
    <t>MARÍA DE JESÚS DÍAZ</t>
  </si>
  <si>
    <t>PHILIPPE DUBOIS</t>
  </si>
  <si>
    <t>SUSAETA</t>
  </si>
  <si>
    <t>SERIEVE</t>
  </si>
  <si>
    <t>FOTOGRAFÍA DIGITAL PRÁCTICA</t>
  </si>
  <si>
    <t>FOTOGRAFÍA Y CINE</t>
  </si>
  <si>
    <t>PSICOLOGÍA, ÉTICA, RELIGIÓN</t>
  </si>
  <si>
    <t>PSICOLOGÍA DEL ARTE</t>
  </si>
  <si>
    <t>DISCURSO SOBRE EL ORIGEN DE LA DESIGUALDAD ENTRE HOMBRES</t>
  </si>
  <si>
    <t>HORMONAS, ESTADOS DE ANIMO Y FUNCIÓN COGNITIVA</t>
  </si>
  <si>
    <t>PERSONALIDAD Y CONFLICTOS EN EL DIBUJO</t>
  </si>
  <si>
    <t>DAÑO CEREBRAL</t>
  </si>
  <si>
    <t>LA POTENCIACIÓN DE LOS RECURSOS PSICOLÓGICOS</t>
  </si>
  <si>
    <t>MANUAL DE PSICOLOGÍA JURÍDICA LABORAL</t>
  </si>
  <si>
    <t>PENSAR SANO PARA SENTIRSE MEJOR</t>
  </si>
  <si>
    <t>ESTEBAN PÉREZ DELGADO</t>
  </si>
  <si>
    <t>GISÉLE MARTY</t>
  </si>
  <si>
    <t>JEAN JACQUES ROUSSEAU</t>
  </si>
  <si>
    <t>SINIA MARTINEZ SANCHIS (COORDINADORA) MERCEDES ALMELA ZAMORANO</t>
  </si>
  <si>
    <t>J. M. CID, S. URBANO</t>
  </si>
  <si>
    <t>JOSÉ LEÓN CARRIÓN</t>
  </si>
  <si>
    <t>EDUARDO REMOR, MONTSERRAT AMORÓS</t>
  </si>
  <si>
    <t>MIGUEL CLEMENTE DÍAZ</t>
  </si>
  <si>
    <t>ALFONSO J. GARCÍA, YOLANDA TROYANO RODRÍGUEZ (COORDINADORES)</t>
  </si>
  <si>
    <t>EDICIÓN 1999</t>
  </si>
  <si>
    <t>SIGLO XXI DE ESPAÑA EDITORES</t>
  </si>
  <si>
    <t>EDICIONES PIRÁMIDE</t>
  </si>
  <si>
    <t>PSIQUIATRÍA PARA CRIMINÓLOGOS Y CRIMINOLOGÍA PARA PSIQUIATRAS</t>
  </si>
  <si>
    <t>LOS DELITOS SEXUALES</t>
  </si>
  <si>
    <t>CRIMINOLOGÍA</t>
  </si>
  <si>
    <t>PROCESOS DE DUELO TANATODINAMIA</t>
  </si>
  <si>
    <t>DIAGNÓSTICO BIOMÉDICO</t>
  </si>
  <si>
    <t>DINÁNICA DE GRUPOS</t>
  </si>
  <si>
    <t>DINÁMICA DE GRUPOS EN EL AULA</t>
  </si>
  <si>
    <t>INTRODUCCIÓN A LA GENÉTICA</t>
  </si>
  <si>
    <t>UN DUELO SILENTE</t>
  </si>
  <si>
    <t>COACHING</t>
  </si>
  <si>
    <t>INTRODUCCIÓN A LA ENTREVISTA PSICOLÓGICA</t>
  </si>
  <si>
    <t>PROCESO DE ATENCIÓN DE ENFERMERÍA</t>
  </si>
  <si>
    <t>CONDUCTA VERBAL</t>
  </si>
  <si>
    <t>CONTABILIDAD DE COSTOS</t>
  </si>
  <si>
    <t>ADA PATRICIA MENDOZA BEIVIDE</t>
  </si>
  <si>
    <t>LEO JULIO LENCIONI</t>
  </si>
  <si>
    <t>MARTIN O' BRIEN, MAJID TAR</t>
  </si>
  <si>
    <t>FERNANDO RAFAEL GÓMEZ URREA</t>
  </si>
  <si>
    <t>EDUARDO L. PÉREZ CAMPOS, EDGAR ZENTENO, ABRAHAM MAJLUF</t>
  </si>
  <si>
    <t>DORWIN CARTWRIGHT, ALVIN ZANDER</t>
  </si>
  <si>
    <t>J. MARTÍN LÓPEZ CALVA</t>
  </si>
  <si>
    <t>MONTSERRAT PIÉ CONTIJOCH</t>
  </si>
  <si>
    <t>JOSÉ ANTONIO DACAL ALONSO</t>
  </si>
  <si>
    <t>OSCAR TOVAR</t>
  </si>
  <si>
    <t>MARÍA DEL CARMEN CASTRO</t>
  </si>
  <si>
    <t>LOURDES MÛNCH, JOSÉ G. GARCÍA</t>
  </si>
  <si>
    <t>MIRIAM E. COLÍN GORRÁEZ, HÉCTOR GALINDO LEAL, CESAR SAUCEDO PÉREZ</t>
  </si>
  <si>
    <t>ROSA MARÍA GUADALUPE ANDRADE, JULIA TERESALÓPEZ</t>
  </si>
  <si>
    <t>B. F. SKINNER</t>
  </si>
  <si>
    <t>EMILIO HUICOCHEA ALSINA, EMILIO HUICOCHEA ALVARADO</t>
  </si>
  <si>
    <t>PSICODIAGNÓSTICO CLÍNICO DEL NIÑO</t>
  </si>
  <si>
    <t>ALUMNOS SUPERDOTADOS Y TALENTOSOS</t>
  </si>
  <si>
    <t>DSM-5 GUÍA PARA EL DIAGNÓSTICO CLÍNICO</t>
  </si>
  <si>
    <t>MANUAL DE PUBLICACIONES DE LA AMERICAN PSYCHOLOGICAL ASSOCIATION</t>
  </si>
  <si>
    <t>SEIS ENFOQUES PSICOTERAPÉUTICOS</t>
  </si>
  <si>
    <t>ESTADÍSTICA APLICADA EN PSICOLOGÍA Y CIENCIAS DE LA SALUD</t>
  </si>
  <si>
    <t>PROGRAMA INTEGRAL PARA ALTAS CAPACIDADES</t>
  </si>
  <si>
    <t>CALIDAD DE VIDA EN EL TRABAJO</t>
  </si>
  <si>
    <t>TEXTO INTRODUCTORIO DE PSIQUIATRÍA</t>
  </si>
  <si>
    <t>EVALUACIÓN INFANTIL</t>
  </si>
  <si>
    <t>LA ENTREVISTA PSICOLÓGICA</t>
  </si>
  <si>
    <t>TERAPIA EN CONTEXTO</t>
  </si>
  <si>
    <t xml:space="preserve">PSICOTERAPIA INFANTIL CON JUEGO </t>
  </si>
  <si>
    <t>MANUAL DE PRÁCTICA BÁSICA DEL ADULTO MAYOR</t>
  </si>
  <si>
    <t>SEXUALIDAD EN LA PAREJA</t>
  </si>
  <si>
    <t>PSICOLOGÍA DE LA VIOLENCIA I</t>
  </si>
  <si>
    <t>PSICOLOGÍA DE LA VIOLENCIA II</t>
  </si>
  <si>
    <t>BULLYING. ESTAMPAS INFANTILES DE LA VIOLENCIA ESCOLAR</t>
  </si>
  <si>
    <t>NEUROPSICOLOGÍA CLÍNICA HOSPITALARIA</t>
  </si>
  <si>
    <t>EVALUACIÓN PSICOLÓGICA</t>
  </si>
  <si>
    <t>NEUROPSICOLOGÍA INFANTIL</t>
  </si>
  <si>
    <t>MANUAL DE MÉTODOS DE INVESTIGACIÓN PARA LAS CIENCIAS SOCIALES</t>
  </si>
  <si>
    <t>LA ENTREVISTA EN LAS ORGANIZACIONES</t>
  </si>
  <si>
    <t>ENVEJECIMIENTO</t>
  </si>
  <si>
    <t>GUÍA CLÍNICA PARA LA EVALUACIÓN Y DIAGNÓSTICO DEL MALTRATO INFANTIL</t>
  </si>
  <si>
    <t>FENÓMENO SUICIDA: UN ACERCAMIENTO TRANSDICIPLINAR</t>
  </si>
  <si>
    <t>REGULACIÓN EMOCIONAL EN LA PRÁCTICA CLÍNICA</t>
  </si>
  <si>
    <t>CONSTRUCTIVISMO Y CONSTRUCCIONISMO SOCIAL EN PSICOTERAPIA</t>
  </si>
  <si>
    <t>DUELO</t>
  </si>
  <si>
    <t>ESTRÉS POSTRAUMÁTICO</t>
  </si>
  <si>
    <t>EL GUIÓN DE LA CODEPENDENCIA EN RELACIONES DE PAREJA</t>
  </si>
  <si>
    <t>DICCIONARIO DE NEUROPSICOLOGÍA</t>
  </si>
  <si>
    <t>8 ESCALAS: EL LADO NEGATIVO DE LAS RELACIONES DE PAREJA</t>
  </si>
  <si>
    <t>NEUROPSICOLOGÍA DE LOS TRASTORNOS DEL NEURODESARROLLO</t>
  </si>
  <si>
    <t>LOS ROSTROS DE LA HOMOSEXUALIDAD</t>
  </si>
  <si>
    <t>FAYNE ESQUIVEL ANCONA, MARÍA CRISTINA HEREDIA, EMILIA LUCIO</t>
  </si>
  <si>
    <t>MARÍA DE LOS DOLORES VALADEZ SIERRA, JULIÁN BETANCOURT MOREJÓN, MARÍA ALICIA ZAVALA</t>
  </si>
  <si>
    <t>JAMES MORRISON</t>
  </si>
  <si>
    <t>AMERICAN PSYCHOLOGICAL ASSOCIATION</t>
  </si>
  <si>
    <t>CELEDONIO CASTANEDO</t>
  </si>
  <si>
    <t>FABIOLA GONZÁLEZ BETANZOS, MARÍA DEL CONSUELO ESCOTO, JOANNA KORAL CHÁVEZ</t>
  </si>
  <si>
    <t>ELENA RODRIGUEZ NAVEIRAS, MATILDE DÍAZ HERNÁNDEZ, MANUELA RODRIGUEZ DORTA</t>
  </si>
  <si>
    <t>JUANA PATLÁN PÉREZ</t>
  </si>
  <si>
    <t>DONALD W. BLACK, NANCY C. ANDREASEN</t>
  </si>
  <si>
    <t>JEROME M. SATTLER</t>
  </si>
  <si>
    <t>JEROME M. SATTLER, ROBERT D. HOGE</t>
  </si>
  <si>
    <t>SILVIA MARÍA ÁLVAREZ CUEVAS, ELIA MARÍA ESCOFFIÉ AGUILAR, MARÍA ROSADO Y ROSADO</t>
  </si>
  <si>
    <t>MIRNA GRACÍA MÉNDEZ, SOFÍA RIVERA ARAGÓN, RONALDO DÍAZ LOVING</t>
  </si>
  <si>
    <t>FAYNE ESQUIVEL ANCONA</t>
  </si>
  <si>
    <t>JOSÉ ARMANDO PEÑA, NORA ISELA MACÍAS, FABIOLA LETICIA MORALES</t>
  </si>
  <si>
    <t>J. L. ÁLVAREZ, GAYOU JURGENSON</t>
  </si>
  <si>
    <t>MARCO EDUARDO MURUETA REYES, MARIO OROZCO GUZMÁN</t>
  </si>
  <si>
    <t>MARIO OROZCO GUZMÁN, ANA MARÍA MÉNDEZ PUGA, YOLANDA ELENA</t>
  </si>
  <si>
    <t>MIGUEL ÁNGEL VILLA, MARÍA ELENA NAVARRO, TERESITA DE JESÚS</t>
  </si>
  <si>
    <t>LAURA EDNA ARAGÓN BORJA</t>
  </si>
  <si>
    <t>JUAN CARLOS ARANGO, DIEGO RIVERA, LAINE OLABARRIETA</t>
  </si>
  <si>
    <t>BENILDE GARCÍA CABRERO</t>
  </si>
  <si>
    <t>ÁNGEL JAIME GRADOS, ELDA LUISA SÁNCHEZ FERNÁNDEZ</t>
  </si>
  <si>
    <t>CHARLES YSAACC DA SILVA</t>
  </si>
  <si>
    <t>AMADA AMPUDIA RUEDA, GUADALUPE BEATRIZ SANTELLA HIDALGO, SUSANA EGUÍA MALO</t>
  </si>
  <si>
    <t>TERESITA MORFÍN LÓPEZ, ARMANDO MARTÍN IBARRA LÓPEZ</t>
  </si>
  <si>
    <t>MICHEL ANDRÉ REYES ORTEGA, EDGAR ANTONIO TENA SUCK</t>
  </si>
  <si>
    <t>RICARDO CELIS PACHECO, MARCELO RODRÍGUEZ CEBERIO</t>
  </si>
  <si>
    <t>JOSÉ IGNACIO CRUZ GAITÁN, MICHEL ANDRÉ REYES ORTEGA, ZENYAZENN IVONNE CORONA</t>
  </si>
  <si>
    <t>ANGÉLICA NATHALIA VARGAS SALINAS, KARINA CORIA LIBENSON</t>
  </si>
  <si>
    <t>GLORIA NORIEGA GAYOL</t>
  </si>
  <si>
    <t>LUIS ALFREDO PADILLA LÓPEZ, ARNOLDO TÉLLEZ LÓPEZ, JAVIER GALARZA DEL ÁNGEL</t>
  </si>
  <si>
    <t>SOFÍA RIVERA ARAGÓN, RONALDO DÍAZ LOVING, FERNANDO MÉNDEZ RANGEL</t>
  </si>
  <si>
    <t>MA. GUILLERMINA YÁÑEZ TELLEZ</t>
  </si>
  <si>
    <t>JUAN LUIS ÁLVAREZ-GAYOU JURGENSON, SALVADOR M. CAMACHO Y LOPEZ</t>
  </si>
  <si>
    <t>JOAN GUÀRDIA OLMOS, MONTSERRAT FREIXA BLANCHART, MARIBEL PERÒ CEBOLLERO</t>
  </si>
  <si>
    <t>FRANCISCO SALVADOR MATA</t>
  </si>
  <si>
    <t>JIM SIDANIUS, SHANA LEVIN, COLETTE VAN LAAR</t>
  </si>
  <si>
    <t>JOSÉ I. BAILE AYENSA, MARÍA J. GONZÁLEZ CALDERÓN</t>
  </si>
  <si>
    <t>EDICIONES ALJIBE</t>
  </si>
  <si>
    <t>RUSSELL SAGE FOUNDATION</t>
  </si>
  <si>
    <t>ANÁLISIS DE DATOS EN PSICOLOGÍA</t>
  </si>
  <si>
    <t>DIDÁCTICA DE LA EDUCACIÓN ESPECIAL</t>
  </si>
  <si>
    <t>THE DIVERSITY CHALLENGE</t>
  </si>
  <si>
    <t>INTERVENCÓN PSICOLÓGICA EN OBESIDAD</t>
  </si>
  <si>
    <t xml:space="preserve">INVESTIGACIÓN DEL COMPORTAMIENTO </t>
  </si>
  <si>
    <t>MÉTODOS EN INVESTIGACIÓN EN PSICOLOGÍA</t>
  </si>
  <si>
    <t>FRED N. KERLINGER, HOWARD B. LEE</t>
  </si>
  <si>
    <t>JOHN J. SHAUGHNESSY, EUGENE B. ZECHMEISTER, JEANNE S. ZECHMEISTER</t>
  </si>
  <si>
    <t>MCGRAW-HILL</t>
  </si>
  <si>
    <t>JUDITH GUADALUPE SERRANO R.</t>
  </si>
  <si>
    <t>EVALUAR POR RÚBRICAS CADA APRENDIZAJE ESPERADO</t>
  </si>
  <si>
    <t>GILDEDITORES</t>
  </si>
  <si>
    <t>ANÁLISIS Y SIMULACIÓN DE PROCESOS</t>
  </si>
  <si>
    <t>FENÓMENOS DE TRANSPORTE</t>
  </si>
  <si>
    <t>BIOQUÍMICA DE LOS PROCESOS METABÓLICOS</t>
  </si>
  <si>
    <t>INTRODUCCIÓN A LA NANOTECNOLIGÍA</t>
  </si>
  <si>
    <t>FÍSICA BIOLÓGICA</t>
  </si>
  <si>
    <t>INGENIERÍA DE LAS REACCIONES QUÍMICAS</t>
  </si>
  <si>
    <t>REACTORES BIOQUÍMICOS</t>
  </si>
  <si>
    <t>QUÍMICA AMBIENTAL</t>
  </si>
  <si>
    <t>OPERACIONES DE SEPARACIÓN POR ETAPAS DE EQUILIBRIO EN LA INGENIERÍA QUÍMICA</t>
  </si>
  <si>
    <t>FLUJO DE FLUIDOS E INTERCAMBIO DE CALOR</t>
  </si>
  <si>
    <t>CONTROL DE CALIDAD EN LOS LABORATORIOS CL{INICOS</t>
  </si>
  <si>
    <t>DAVID M. HIMMELBLAU, KENNETH B. BIOCHOFF</t>
  </si>
  <si>
    <t>R. B. BIRD, W. E. STEWART, E. N. LIGHTFOOT</t>
  </si>
  <si>
    <t>VIRGINIA MELO, OSCAR CUAMATZI</t>
  </si>
  <si>
    <t>CHARLES P. POOLER JR., FRANK J. OWENS</t>
  </si>
  <si>
    <t>PHILIP NELSON</t>
  </si>
  <si>
    <t>OCTAVE LEVENSPIEL</t>
  </si>
  <si>
    <t>B. ATKINSON</t>
  </si>
  <si>
    <t>COLIN BAIRD, MICHAEL CANN</t>
  </si>
  <si>
    <t>E. J. HENLEY, J. D. SEADER</t>
  </si>
  <si>
    <t>O. LEVENSPIEL</t>
  </si>
  <si>
    <t>MURALI DHARAN</t>
  </si>
  <si>
    <t>EDICIÓN 1976</t>
  </si>
  <si>
    <t>EDICIÓN 2005</t>
  </si>
  <si>
    <t>EDICIÓN 1990</t>
  </si>
  <si>
    <t>EDICIÓN 1986</t>
  </si>
  <si>
    <t>EDICIÓN 2003</t>
  </si>
  <si>
    <t>EDICIÓN 1998</t>
  </si>
  <si>
    <t>EDICIÓN 1982</t>
  </si>
  <si>
    <t>EDITORIAL REVERTÉ</t>
  </si>
  <si>
    <t>JOHN E. SMITH</t>
  </si>
  <si>
    <t>K. LINDSEY, M. G. K. JONES</t>
  </si>
  <si>
    <t>FRANCOIS WIDMER, ROLAND BEFFA</t>
  </si>
  <si>
    <t>JRAN BRUNETON</t>
  </si>
  <si>
    <t>D. TAGU, C. MOUSSARD</t>
  </si>
  <si>
    <t>STEPHEN R. BOLSOVER, JEREMY S. HYAMS, ELIZABETH A. SHEPHARD</t>
  </si>
  <si>
    <t>BIOTECNOLOGÍA</t>
  </si>
  <si>
    <t>BIOTECNOLOGÍA VEGETAL AGRÍCOLA</t>
  </si>
  <si>
    <t>DICCIONARIO DE BIOQUÍMICA Y BIOLOGÍA MOLECULAR</t>
  </si>
  <si>
    <t>FITOTERAPIA</t>
  </si>
  <si>
    <t>FUNDAMENTOS DE LAS TÉCNICAS DE BIOLOGÍA MOLECULAR</t>
  </si>
  <si>
    <t>BIOLOGÍA CELULAR</t>
  </si>
  <si>
    <t>EDICIÓN 2004</t>
  </si>
  <si>
    <t>EDICIÓN 1992</t>
  </si>
  <si>
    <t>NIVALDO J. TRO</t>
  </si>
  <si>
    <t>MURRAY R. SPIEGEL, SEYMOUR LIPSCHUTZ, DENNIS SPELLMAN</t>
  </si>
  <si>
    <t>WOJCIECH PAWLINA</t>
  </si>
  <si>
    <t>BENJAMIN A. PIERCE</t>
  </si>
  <si>
    <t>JEROME ROSENBERG, LAWRENCE EPSTEIN, PETER KRIEGER</t>
  </si>
  <si>
    <t>LUCÍA ARREGUI GARCÍA, PILAR CALVO DE PABLO, MERCEDES MARTÍN CERECEDA</t>
  </si>
  <si>
    <t>DOMINGO GÓMEZ OREA</t>
  </si>
  <si>
    <t>JOHN B. WEST</t>
  </si>
  <si>
    <t>MICHAEL T. MADIGAN, JOHN M. MARTINKO, KELLY S. BENDER</t>
  </si>
  <si>
    <t>KATSUHIKO OGATA</t>
  </si>
  <si>
    <t>INTRODUCTORY CHEMISTRY ESSENTIALS</t>
  </si>
  <si>
    <t>ANÁLISIS VECTORIAL</t>
  </si>
  <si>
    <t>ROSS HISTOLOGÍA TEXTO Y ATLAS</t>
  </si>
  <si>
    <t>GENÉTICA</t>
  </si>
  <si>
    <t>QUÍMICA</t>
  </si>
  <si>
    <t>MICROBIOLOGÍA</t>
  </si>
  <si>
    <t>EVALUCIÓN DE IMPACTO AMBIENTAL</t>
  </si>
  <si>
    <t>FISIOPATOLOGÍA PULMONAR</t>
  </si>
  <si>
    <t>BROCK.  BIOLOGÍA DE LOS MICROORGANISMOS</t>
  </si>
  <si>
    <t>DISCRETE-TIME</t>
  </si>
  <si>
    <t>EDITORIAL MÉDICA PANAMERICANA</t>
  </si>
  <si>
    <t>EDICIONES MUNDI-PRENSA</t>
  </si>
  <si>
    <t>PRENTICE HLL</t>
  </si>
  <si>
    <t>LA INTELIGENCIA DEL SABER VIVIR</t>
  </si>
  <si>
    <t>JESÚS HERNANDO  CASTRO FRESNEDA</t>
  </si>
  <si>
    <t>FUNDAMENTOS DE ÁLGEBRA LINEAL</t>
  </si>
  <si>
    <t>ÁLGEBRA LINEAL: UNA INTRODUCCIÓN MODERNA</t>
  </si>
  <si>
    <t>RON LARSON</t>
  </si>
  <si>
    <t>DAVID POOLE</t>
  </si>
  <si>
    <t>CRIPTOGRAFÍA SIN SECRETOS CON PYTHON</t>
  </si>
  <si>
    <t>ARDUINO</t>
  </si>
  <si>
    <t>ROBÓTICA Y DOMÓTICA BÁSICA CON ARDUINO</t>
  </si>
  <si>
    <t>DAVID ARBOLEDAS BRIHUEGA</t>
  </si>
  <si>
    <t>EUGENIO LÓPEZ ALDEA</t>
  </si>
  <si>
    <t>PEDRO PORCUNA LÓPEZ</t>
  </si>
  <si>
    <t>RA-MA</t>
  </si>
  <si>
    <t>FUNDAMENTOS DE PROGRAMACIÓN</t>
  </si>
  <si>
    <t xml:space="preserve">ESTRUCTURA DE DATOS ORIENTADA A OBJETOS </t>
  </si>
  <si>
    <t>COMUNICACIÓN Y REDES PARA PROFESIONALES EN SISTEMAS DE INFORMACIÓN</t>
  </si>
  <si>
    <t>ALGORITMOS Y DIAGRAMAS DE FLUJO CON RAPTOR</t>
  </si>
  <si>
    <t>CIRCUITOS ELÉCTRICOS</t>
  </si>
  <si>
    <t>PYTHON CON APLICACIONES A LAS MATEMÁTICAS, INGENIERÍA Y FINANZAS</t>
  </si>
  <si>
    <t>MONITOREO, CONTROL Y ADQUISICIÓN DE DATOS CON ARDUINO Y VISUAL BASIC .NET</t>
  </si>
  <si>
    <t>PROGRAMACIÓN DE APLICACIONES DE RED</t>
  </si>
  <si>
    <t>INGENIERÍA DEL SOFTWARE</t>
  </si>
  <si>
    <t>DISEÑO DE ALGORITMOS Y SU PROGRAMACIÓN EN C</t>
  </si>
  <si>
    <t>MÉTODOS NUMÉRICOS APLICADOS A LA INGENIERÍA</t>
  </si>
  <si>
    <t>CÁLCULO DIFERENCIAL CON MATLAB</t>
  </si>
  <si>
    <t>CÁLCULO INTEGRL CON MATLAB</t>
  </si>
  <si>
    <t>LENGUAJE ENSAMBLADOR</t>
  </si>
  <si>
    <t>JOSÉ ALFREDO JIMÉNEZ MURILLO, ERÉNDIRA MIRIAM JIÉNEZ HERNÁNDEZ, LAURA NELLY ALVARADO ZAMORA</t>
  </si>
  <si>
    <t>BRUNO LÓPEZ TAKEYAS</t>
  </si>
  <si>
    <t>ANTONIO RICARDO CASTRO LECHTALER, RUBÉN JORGE FUSARIO</t>
  </si>
  <si>
    <t>DANILO DOMÍNGUEZ, MAYRA FLORES, OSCAR RANGEL</t>
  </si>
  <si>
    <t>RICHARD C. DORF, JAMES A. SVOBODA</t>
  </si>
  <si>
    <t>OFELIA D. CERVANTES VILLAGÓMEZ, DAVID BÁEZ LÓPEZ, ANTONIO ARÍZAGA SILVA</t>
  </si>
  <si>
    <t>RUBÉN OLIVA RAMOS</t>
  </si>
  <si>
    <t>JUAN CARLOS CUEVAS MARTÍNEZ</t>
  </si>
  <si>
    <t>SALVADOR SÁNCHEZ, MIGUEL ÁNGEL SICILIA, DANIEL RODRÍGUEZ</t>
  </si>
  <si>
    <t>ALEJANDRA MARGARITA MÉNDEZ GIRÓN</t>
  </si>
  <si>
    <t>ÓSCAR TORRENTE ARTERO</t>
  </si>
  <si>
    <t>HÉCTOR JORQUERA GONZÁLEZ, CLAUDIO GELMI WESTON</t>
  </si>
  <si>
    <t>ALEJANDRO VERA LÁZARO</t>
  </si>
  <si>
    <t>OSWALDO DANIEL CASAZOLA CRUZ</t>
  </si>
  <si>
    <t>EDITORIAL MACRO</t>
  </si>
  <si>
    <t>WILLIAM H. HAYT, JR, JACK E. KEMMERLY, STEVEN M. DURBIN</t>
  </si>
  <si>
    <t>ANÁLISIS DE CIRCUITOS DE INGENIERÍA</t>
  </si>
  <si>
    <t>ADMINISTRACIÓN DE PROYECTOS</t>
  </si>
  <si>
    <t>DESARROLLO DE HABILIDADES DIRECTIVAS</t>
  </si>
  <si>
    <t>EMPRENDIMIENTO: CONCEPTOS Y PLAN DE NEGOCIOS</t>
  </si>
  <si>
    <t>ADÁN LÓPEZ MIRANDA, DOLORES LANKENAU</t>
  </si>
  <si>
    <t>TERRITORIO Y DESARROLLO SOSTENIBLE</t>
  </si>
  <si>
    <t>METODOLOGÍA DE LA ADMINISTRACIÓN PARA ADMINISTRADORES</t>
  </si>
  <si>
    <t>MATEMÁTICAS FINANCIERAS</t>
  </si>
  <si>
    <t>VISIONES DEL DESARROLLO SOSTENIBLE</t>
  </si>
  <si>
    <t>CIRO ALFONSO SERNA MENDOZA</t>
  </si>
  <si>
    <t>JOAQUÍN GARCÍA DIHIGO</t>
  </si>
  <si>
    <t>LEONOR CABEZA DE VERGARA Y JAIME CASTRILLÓN CIFUENTES</t>
  </si>
  <si>
    <t>EDICIONES DE LA U</t>
  </si>
  <si>
    <t>QUÍMICA Y FÍSICA EN LA INFORMÁTICA</t>
  </si>
  <si>
    <t>QUÍMICA INORGÁNICA</t>
  </si>
  <si>
    <t>PROBLEMAS DE QUÍMICA FISICA</t>
  </si>
  <si>
    <t>NOMENCLATURA DE COMPUESTOS ORGÁNICOS: EJERCICIOS RESUELTOS</t>
  </si>
  <si>
    <t>TÉCNICAS DE IDENTIFICACIÓN Y SEPARACIÓN DE COMPUESTOS ORGÁNICOS</t>
  </si>
  <si>
    <t>OPERACIONES BÁSICAS DE PROCESOS, MEZCLAS Y DISOLUCIONES</t>
  </si>
  <si>
    <t>INTRUMENTACIÓN Y CONTROL EN INSTALACIONES DE PROCESO, ENERGÍA Y SERVICIOS AUXILIARES</t>
  </si>
  <si>
    <t>EXTRACIONES DE TEJIDOS, PRÓTESIS Y OTROS CONTAMINANTES</t>
  </si>
  <si>
    <t>SUSANA H. MARTÍNEZ RIACHI, MARGARITA A. FREITES</t>
  </si>
  <si>
    <t>CARLOS J. GONZÁLEZ</t>
  </si>
  <si>
    <t>JOAN BERTRÁN RUSCA, JAVIER NUÑEZ DELGADO</t>
  </si>
  <si>
    <t>SILVANA CAGLIERI, MARIÁNGELES PAGNAN</t>
  </si>
  <si>
    <t>SERGIO HURTADO MELO</t>
  </si>
  <si>
    <t>SANTIAGO ROJANO RAMOS</t>
  </si>
  <si>
    <t>ANTONIO NAVARRO RAMÍREZ, JOSEP GARCÍA ALCÁZAR, MARÍA DOLORES SANTIAGO SANTIAGO</t>
  </si>
  <si>
    <t>LÍBRYCO</t>
  </si>
  <si>
    <t>ANÁLISIS ESTADÍSTICO CON SPSS14</t>
  </si>
  <si>
    <t>EVALUACIÓN DE PROYECTOS</t>
  </si>
  <si>
    <t>MÉTODOS NUMÉRICOS PARA INGENIEROS</t>
  </si>
  <si>
    <t>PLANEACIÓN ESTRATÉGICA</t>
  </si>
  <si>
    <t>METODOLOGÍA DE LA INVESTIGACIÓN</t>
  </si>
  <si>
    <t>FUNDAMENTOS DE INVESTIGACIÓN</t>
  </si>
  <si>
    <t>HABILIDADES DIRECTIVAS</t>
  </si>
  <si>
    <t>INTRODUCCIÓN A LA INVESTIGACIÓN DE MERCADOS</t>
  </si>
  <si>
    <t>ADMINISTRACIÓN DE RECURSOS HUMANOS</t>
  </si>
  <si>
    <t>EMPRESAS FAMILIARES</t>
  </si>
  <si>
    <t>PROBLEMAS ECONÓMICOS DE MÉXICO Y SUSTENTABILIDAD</t>
  </si>
  <si>
    <t>LA PRÁCTICA DEL DERECHO NOTORIAL</t>
  </si>
  <si>
    <t>COMPORTAMIENTO ORGANIZACIONAL</t>
  </si>
  <si>
    <t>BIENVENIDO VISAUTA VINACUA</t>
  </si>
  <si>
    <t>STEVEN C. CHAPRA, RAYMOND P. CANALE</t>
  </si>
  <si>
    <t>IDALBERTO CHIAVENATO, ARÁO SAPIRO</t>
  </si>
  <si>
    <t>ROBERTO HERNÁNDEZ SAMPIERI</t>
  </si>
  <si>
    <t>ROBERTO HERNÁNDEZ SAMPIERI, SERGIO MÉNDEZ VALENCIA, CHRISTIAN PAULINA MENDOZA</t>
  </si>
  <si>
    <t>BERTA ERMILA MADRIGAL TORRES</t>
  </si>
  <si>
    <t>HEINZ WEIHRICH, MARK CANNICE, HAROLD KOONTZ</t>
  </si>
  <si>
    <t>LAURA FISCHER, JORGE ESPEJO</t>
  </si>
  <si>
    <t>IDALBERTO CHIAVENATO</t>
  </si>
  <si>
    <t>IMANOL BELAUSTEGUIGOITIA RUIS</t>
  </si>
  <si>
    <t>JOSÉ SILVESTRE MÉNDEZ MORALES</t>
  </si>
  <si>
    <t>JORGE RÍOS HELLING</t>
  </si>
  <si>
    <t>DIANE E. PAPALIA, GABRIELA MARTORELL</t>
  </si>
  <si>
    <t>CHANG GOLDSBY</t>
  </si>
  <si>
    <t>ADAM SMITH EN PEKIN</t>
  </si>
  <si>
    <t>LA ECONOMÍA DE LA TURBULENCIA GLOBAL</t>
  </si>
  <si>
    <t xml:space="preserve">GUIA DE EL CAPITAL DE MARX </t>
  </si>
  <si>
    <t>GUIA EL CAPITAL DE MARX</t>
  </si>
  <si>
    <t>CAPITALISMO HISTÓRICO Y MOVIMIENTOS ANTISISTEMICOS</t>
  </si>
  <si>
    <t xml:space="preserve">CRÍTICA A LA RAZON NEOLIBERAL </t>
  </si>
  <si>
    <t>GUIA DEL C APITAL DE MARX</t>
  </si>
  <si>
    <t>EL LARGO SIGLO XX</t>
  </si>
  <si>
    <t>EL NUEVO ESPIRITU DEL  CAPITALISMO</t>
  </si>
  <si>
    <t>¿Qué SIGNFICA PENSAR DESDE AMÉRICA LATINA?</t>
  </si>
  <si>
    <t>GIOVANNI ARRIGHI</t>
  </si>
  <si>
    <t>ROBERT BRENNER</t>
  </si>
  <si>
    <t>DAVID HARVEY</t>
  </si>
  <si>
    <t>IMMANUEL WALLERSTEIN</t>
  </si>
  <si>
    <t>MIGUEL ÁNGEL CONTRERAS NATERA</t>
  </si>
  <si>
    <t xml:space="preserve">LUC BOLTANSKI </t>
  </si>
  <si>
    <t>JUAN JOSÉ BAUTISTA S.</t>
  </si>
  <si>
    <t>SEGUNDA EDICIÓN 2015</t>
  </si>
  <si>
    <t>HISTORIA DE LA TEORÍA POLÍTICA</t>
  </si>
  <si>
    <t>NI CON MARX NO CONTRA MARX</t>
  </si>
  <si>
    <t>EL FIN DE LAS SOCIEDADES</t>
  </si>
  <si>
    <t>LOS CAMPOS DE EXTERMINIO DE LA DESIGUALDAD</t>
  </si>
  <si>
    <t>ESCASEZ</t>
  </si>
  <si>
    <t>EL ESTADO DE BIENESTAR SOCIAL EN LA EDAD DE LA RAZÓN</t>
  </si>
  <si>
    <t>MERCADOS ABIERTOS Y PACTOS SOCIALES</t>
  </si>
  <si>
    <t>LA FRACTURA</t>
  </si>
  <si>
    <t>LA POLÍTICA</t>
  </si>
  <si>
    <t>GEORGE H. SABINE</t>
  </si>
  <si>
    <t>NORBERTO BOBBIO</t>
  </si>
  <si>
    <t>ALAIN TOURAINE</t>
  </si>
  <si>
    <t>GORAN THERBORN</t>
  </si>
  <si>
    <t>SENDHIL MULLAINATHAN ELDAR SHAFIR</t>
  </si>
  <si>
    <t>CELIA LESSA KERSTENETZKY</t>
  </si>
  <si>
    <t>DAVID IBARRA</t>
  </si>
  <si>
    <t>LUIS BÉRTOLA JEFFREY WILLIAMSON</t>
  </si>
  <si>
    <t>GIOVANNI SARTORI</t>
  </si>
  <si>
    <t>FORMULACIÓN Y EVALUACIÓN DE PROYECTOS AGROPECUARIOS</t>
  </si>
  <si>
    <t>EDUCACIÓN AMBIENTAL PARA EL DESARROLLO SOSTENIBLE DEL  PRESENTE MILENIO</t>
  </si>
  <si>
    <t>FORMULACIÓN Y EVALUACIÓN DE PROYECTOS</t>
  </si>
  <si>
    <t>INTRODUCCIÓN AL ANÁLISIS DE RIESGO FINANCIERO</t>
  </si>
  <si>
    <t>FUNDAMENTOS DE MERCADEO</t>
  </si>
  <si>
    <t>GLORIA ACENED PUENTES MONTAÑEZ</t>
  </si>
  <si>
    <t>BÁRBARA BERNARDINA MATOS MELÉNDEZ</t>
  </si>
  <si>
    <t>MARCIAL CÓRDOBA PADILLA</t>
  </si>
  <si>
    <t>JULIO CÉSAR ALONSO C. Y LUIS BERGGRUN P.</t>
  </si>
  <si>
    <t xml:space="preserve">CARMEN LEONOR CRUZ ZUBIETA.    SARA CATALINA FORERO (EDITORA) </t>
  </si>
  <si>
    <t>ECONOMÍA MONETARIA DE LA PRODUCCIÓN</t>
  </si>
  <si>
    <t>CAPITALISMO EN EL NUEVO SIGLO</t>
  </si>
  <si>
    <t>SISTEMAS AGROALIMENTARIOS LOCALIZADOS</t>
  </si>
  <si>
    <t>ESTANCAMIENTO Y DEFLACIÓN EN UN MUNDO GLOBAL</t>
  </si>
  <si>
    <t>DESCOLONIALIDAD Y CAMBIO SOCIETAL</t>
  </si>
  <si>
    <t>PENSAMIENTO ECONÓMICO Y ESPACIO</t>
  </si>
  <si>
    <t>JAN KREGEL</t>
  </si>
  <si>
    <t xml:space="preserve">JAIME ESTAY, JUAN ARANCIBIA (COORDINADORES) </t>
  </si>
  <si>
    <t>GERARDO TORRES SALCIDO, ROSA MARÍA LARROA TORRES (COORDINADORES)</t>
  </si>
  <si>
    <t>ALICIA GIRÓN, EUGENIA CORREA Y PATRICIA RODRÍGUEZ (LOS COORDINADORES)</t>
  </si>
  <si>
    <t>BORIS MARAÑÓN PIMENTEL (COORDINADOR)</t>
  </si>
  <si>
    <t>NORMAND EDUARDO ASUAD SANÉN</t>
  </si>
  <si>
    <t>UNIVERSIDAD NACIONAL AUTÓNOMA DE MÉXICO</t>
  </si>
  <si>
    <t>LA REINVENCIÓN DEL CONOCIMIENTO Y LA EMANCIPACIÓN SOCIAL</t>
  </si>
  <si>
    <t>APROXIMACIONES METODOLÓGICAS</t>
  </si>
  <si>
    <t>APROXIMACIONES AL GIRO ESPACIAL DESDE LA TEORÍA POLÍTICA</t>
  </si>
  <si>
    <t xml:space="preserve">MOVIMIENTOS SOCIALES, NUEVAS TERRITORIALIDADES Y SUSTENTABILIDAD </t>
  </si>
  <si>
    <t>POR UN DESARROLLO SOSTENIBLE EN AMÉRICA LATINA Y EL CARIBE</t>
  </si>
  <si>
    <t>BOAVENTURA DE SOUSA SANTOS</t>
  </si>
  <si>
    <t>MARIO DEL ROBLE PENSADO LEGLISE (COORDINADORES)</t>
  </si>
  <si>
    <t>MIGUEL BANDEIRA JERÓNIMO, JOAO CARDOSO ROSAS, FRANCISCO COLOM GONZÁLEZ</t>
  </si>
  <si>
    <t>CARLOS WALTER PORTO GONÇALVES</t>
  </si>
  <si>
    <t>ALICIA BÁRCENA, ANTONIO PRADO</t>
  </si>
  <si>
    <t>CLACSO COEDICIONES</t>
  </si>
  <si>
    <t>ANTHROPOS EDITORIAL</t>
  </si>
  <si>
    <t>DEBER FUNCIONAL Y LIBERTAD DE EXPRESIÒN EN REDES SOCIALES</t>
  </si>
  <si>
    <t xml:space="preserve">ESTIPULACIONES PROBATORIAS </t>
  </si>
  <si>
    <t>ESTUDIOS DE DERECHO PENAL</t>
  </si>
  <si>
    <t>MEDIOS ELECTRONICOS E INFORMATICOS Y SU IMPLEMENTACIÒN AL SISTEMA PENAL ACUSATORIO</t>
  </si>
  <si>
    <t>INTERPRETACIÒN CONSTITUCIONAL</t>
  </si>
  <si>
    <t>LA PRUEBA DE REFERENCIA COMO FUNDAMENTO DE CASACIÒN PENAL</t>
  </si>
  <si>
    <t>EL AMPARO INFORMATICO COMO MECANISMO CONSTITUCIONAL PARA UNA TUTELA EFECTIVA DE LOS DERECHOS FUNDAMENTALES EN INTERNET</t>
  </si>
  <si>
    <t>CULTURA, PREVISIBILIDAD DEL DERECHO Y SISTEMA DE PRECEDENTES</t>
  </si>
  <si>
    <t>LOS DERECHOS Y OBLIGACIONES PATERNO FILIALES</t>
  </si>
  <si>
    <t>ARGUMENTACIÒN JURIDICA</t>
  </si>
  <si>
    <t>CULTURA, UNIDAD DEL DERECHO Y CORTES SUPREMAS</t>
  </si>
  <si>
    <t>JUSTICIA ALTERNATIVA</t>
  </si>
  <si>
    <t>LA PRUEBA ELECTRÒNICA Y SISTEMA INTERAMERICANO</t>
  </si>
  <si>
    <t>LA PRUEBA ILÌCITA Y EL SISTEMA INTERAMERICANO</t>
  </si>
  <si>
    <t>LECCIONES DE DERECHO CONSTITUCIONAL</t>
  </si>
  <si>
    <t xml:space="preserve">LITIGACIÒN ORAL Y ARGUMENTACIÒN </t>
  </si>
  <si>
    <t>LOS DERECHOS SOCIALES FUNDAMENTALES</t>
  </si>
  <si>
    <t>LOS DELITOS DE GÈNERO</t>
  </si>
  <si>
    <t>IDEOLOGÌA DE LA PRUEBA PENAL</t>
  </si>
  <si>
    <t xml:space="preserve">MARBURY V. MADISON </t>
  </si>
  <si>
    <t>REFLEXIONES DE DERECHO ADJETIVO CONSTITUCIONAL</t>
  </si>
  <si>
    <t xml:space="preserve">LOS DERECHOS FUNDAMENTALES EN LA SOCIEDAD DE LA INFORMACIÒN </t>
  </si>
  <si>
    <t>JUSTICIA TRANSICIONAL, REFORMA CONSTITUCIONAL Y PAZ.</t>
  </si>
  <si>
    <t>LA RESPONSABILIDAD CIVIL MEDICA</t>
  </si>
  <si>
    <t>TEORIA DEL AMPARO</t>
  </si>
  <si>
    <t>CONTROL DE CONSTITUCIONALIDAD Y DE CONVENCIONALIDAD</t>
  </si>
  <si>
    <t>LA INFORMATICA JURÌDICA DOCTRINA Y JURISPRUDENCIA DERECHOS DE AUTOR Y CONEXOS NORMAS NACIONALES E INTERNACIONALES</t>
  </si>
  <si>
    <t>SISTEMAS REGIONALES DE PROTECCIÒN DE DERECHOS HUMANOS</t>
  </si>
  <si>
    <t>ESTUDIOS DE PROPIEDAD INTELECTUAL. PROBLEMAS ACTUALES</t>
  </si>
  <si>
    <t>MOTIVACIÒN Y RACIONALIDAD DE LA PRUEBA</t>
  </si>
  <si>
    <t>LA DEMOCRACIA EN LA ERA DIGITAL</t>
  </si>
  <si>
    <t>LOS CIBERCRIMENES: UN NUEVO PARADIGMA DE CRIMINALIDAD</t>
  </si>
  <si>
    <t>EL JUICIO ORAL EN LA JURISDICCIÒN DE FAMILIA</t>
  </si>
  <si>
    <t xml:space="preserve">LA JUSTICIA DE TODOS </t>
  </si>
  <si>
    <t>DERECHO DE SUCESIONES</t>
  </si>
  <si>
    <t>JUSTICIA CONSTITUCIONAL</t>
  </si>
  <si>
    <t>DERECHO PROCESAL CONVENCIONAL</t>
  </si>
  <si>
    <t>FORMULACIÒN DE IMPUTACIÒN</t>
  </si>
  <si>
    <t>LA VICTIMOLOGÍA</t>
  </si>
  <si>
    <t>LA PRUEBA  PERICIAL</t>
  </si>
  <si>
    <t>EL DERECHO REGISTRAL Y NOTARIAL EN LA ERA DIGITAL  TOMO I Y 2</t>
  </si>
  <si>
    <t>ACUSACION PRIVADA Y SISTEMA ACUSATORIO</t>
  </si>
  <si>
    <t>DAVID ALONSO ROA SALGUERO</t>
  </si>
  <si>
    <t>EUGENIO FERNÀNDEZ</t>
  </si>
  <si>
    <t xml:space="preserve">CLAUS ROXIN </t>
  </si>
  <si>
    <t>HENRY EYNER ISAZA</t>
  </si>
  <si>
    <t>MANUEL ATIENZA</t>
  </si>
  <si>
    <t>JORGE ENRIQUE PEÑA BOADA</t>
  </si>
  <si>
    <t>LUIZ GUILHERME MARINONI</t>
  </si>
  <si>
    <t>MANUEL BERMÙDEZ TAPIAS</t>
  </si>
  <si>
    <t>NELSON LEORNARDO LONDOÑO AYALA</t>
  </si>
  <si>
    <t>JAIRO ENRIQUE BULLA ROMERO</t>
  </si>
  <si>
    <t>RICCARDO GUASTINI</t>
  </si>
  <si>
    <t>BORIS BARRIOS GONZALES</t>
  </si>
  <si>
    <t>LUCA MEZZETTI</t>
  </si>
  <si>
    <t>JESÙS ANÌBAL RUIZ CANO</t>
  </si>
  <si>
    <t>JORGE ALEJANDRO AMAYA</t>
  </si>
  <si>
    <t>JORGE ISAAC TORRES MANRIQUE</t>
  </si>
  <si>
    <t>MARÌA CRISTINA CHEN STANZIOLA</t>
  </si>
  <si>
    <t>ANDRES MAURICIO VALDIVIESO COLLAZOS</t>
  </si>
  <si>
    <t>SERGIO YEPES RESTREPO</t>
  </si>
  <si>
    <t>GERARDO ETO CRUZ</t>
  </si>
  <si>
    <t>OSVALDO ALFREDO GOZAÌNI</t>
  </si>
  <si>
    <t>GIOVANNI HERNANDEZ ÀLVAREZ</t>
  </si>
  <si>
    <t>JANIA MARIA LOPES SALDANHA</t>
  </si>
  <si>
    <t>MANUEL DE JESÙS CORADO DE PAZ</t>
  </si>
  <si>
    <t>JORDI FERRER BELTRÀN</t>
  </si>
  <si>
    <t>GUILLERMO FRANCISCO REYES GONZALEZ</t>
  </si>
  <si>
    <t>RICARDO POSADA MAYA</t>
  </si>
  <si>
    <t>LUIS ALBERTO DOMINGUEZ GIRALDO.</t>
  </si>
  <si>
    <t>MARTHA EUGENIA LEZCANO MIRANDA</t>
  </si>
  <si>
    <t>VLADIMIR AGUILAR GUERRA</t>
  </si>
  <si>
    <t>LUIS ANDRES CUCARELLA GALIANA</t>
  </si>
  <si>
    <t>ÀLVARO DÌAZ GARNICA</t>
  </si>
  <si>
    <t>ABELARDO RIVERA LLANO</t>
  </si>
  <si>
    <t>PEDRO ALFONSO PABÓN PARRA</t>
  </si>
  <si>
    <t>ELIZABETH DEL PILAR AMADO RAMÍREZ</t>
  </si>
  <si>
    <t>CARLOS ANDRÉS GUZMÁN DÍAZ</t>
  </si>
  <si>
    <t>VIGESIMA PRIMERA EDICION 2017</t>
  </si>
  <si>
    <t>PRIMERA EDICIÒN 2017</t>
  </si>
  <si>
    <t>EDICIÒN 2016</t>
  </si>
  <si>
    <t>PRIMERA EDICIÒN 2014</t>
  </si>
  <si>
    <t>TERCERA EDICIÒN 2015</t>
  </si>
  <si>
    <t>PRIMERA EDICIÒN 2015</t>
  </si>
  <si>
    <t>PRIMERA EDICIÒN 2010</t>
  </si>
  <si>
    <t>PRIMERA EDICIÒN  2016</t>
  </si>
  <si>
    <t>EDICIÒN 2017</t>
  </si>
  <si>
    <t>TERCERA EDICIÒN 2014</t>
  </si>
  <si>
    <t>SEGUNDA EDICIÒN 2017</t>
  </si>
  <si>
    <t>PRIMERA EDICIÒN 2016</t>
  </si>
  <si>
    <t>VIGESIMA TERCERA EDICIÒN  2017</t>
  </si>
  <si>
    <t>NOVENA EDICIÒN 2016</t>
  </si>
  <si>
    <t>EDICIÒN 2015</t>
  </si>
  <si>
    <t>SEGUNDA EDICIÒN 2018</t>
  </si>
  <si>
    <t>TERCERA EDICIÒN 2016</t>
  </si>
  <si>
    <t>QUINTA EDICIÒN 2016</t>
  </si>
  <si>
    <t>SEGÚNDA EDICIÓN 2015</t>
  </si>
  <si>
    <t>PRIMERA EDICIÓN 2017</t>
  </si>
  <si>
    <t>IBAÑEZ</t>
  </si>
  <si>
    <t>NUEVA JURIDICA</t>
  </si>
  <si>
    <t>UNIVERSIDAD LIBRE</t>
  </si>
  <si>
    <t>RAGUEL</t>
  </si>
  <si>
    <t>LEGALES</t>
  </si>
  <si>
    <t>SANCHEZ R LTDA</t>
  </si>
  <si>
    <t>USC</t>
  </si>
  <si>
    <t>DIKE</t>
  </si>
  <si>
    <t>GRIJLEY</t>
  </si>
  <si>
    <t>SERVI PRENSA</t>
  </si>
  <si>
    <t>JURIDICA RADAR</t>
  </si>
  <si>
    <t>DOCTRINA Y LEY</t>
  </si>
  <si>
    <t>?</t>
  </si>
  <si>
    <t xml:space="preserve">EL NUEVO JUICIO DE AMPARO INDIRECTO </t>
  </si>
  <si>
    <t>MANUAL DE JUICIO ORAL PENAL EN EL CÓDIGO NACIONAL DE PROCEDIMIENTOS PENALES</t>
  </si>
  <si>
    <t>EL NUEVO PROCEDIMIENTO DE RESPONSABILIDADES ADMINISTRATIVAS DE LOS SERVIDORES PÚBLICOS Y PARTICULARES</t>
  </si>
  <si>
    <t>LA SUSPENSIÓN DEL ACTO RECLAMADO EN LA NUEVA LEY DE AMPARO</t>
  </si>
  <si>
    <t>VOCABULARIO DE DERECHO PENAL</t>
  </si>
  <si>
    <t>ACTOS DE INVESTIGACIÓN EN EL SISTEMA ACUSATORIO PENAL</t>
  </si>
  <si>
    <t>SISTEMAS DE FALSIFICACIÓN DE DOCUMENTOS EN GENERAL</t>
  </si>
  <si>
    <t>SOLUCIÓN DE CONFLICTOS EN LAS RELACIONES COMERCIALES INTERNACIONALES</t>
  </si>
  <si>
    <t>ESTRUCTURA BÁSICA DEL NUEVO SISTEMA PROCESAL PENAL ACUSATORIO Y ORAL</t>
  </si>
  <si>
    <t>TEORIA DE LA LEY PENAL</t>
  </si>
  <si>
    <t>ÓRGANOS CONSTITUCIONALES AUTÓNOMOS</t>
  </si>
  <si>
    <t>MARCO POLO ROSAS BAQUEIRO</t>
  </si>
  <si>
    <t>CARLOS MACEDO AGUILAR</t>
  </si>
  <si>
    <t>MARIO ISMAEL AMAYA BARÓN</t>
  </si>
  <si>
    <t>HUGO MARTÍNEZ GARCIA</t>
  </si>
  <si>
    <t>JOSÉ LUIS EMBRIS VÁSQUEZ</t>
  </si>
  <si>
    <t>HILARIO LOMELÍ GONZÁLES, RITA LOMELÍ GRACÍA Y MIGUEL ÁNGEL LOMELÍ</t>
  </si>
  <si>
    <t>ERIC DURAND DE SANJUAN, JESÚS ESPAÑA LOZANO, SARA C. FERREIRA QUEVEDO.</t>
  </si>
  <si>
    <t>VÍCTOR BARRAGÁN BENÍTEZ</t>
  </si>
  <si>
    <t>JUAN PLUTARCO ARCOS MARTÍNEZ</t>
  </si>
  <si>
    <t>JUSTO NAVA NEGRETE</t>
  </si>
  <si>
    <t>RECHTIKAL</t>
  </si>
  <si>
    <t>LAZCANO GARZA EDITORES</t>
  </si>
  <si>
    <t>LA OPINIÓN DE LOS JUECES</t>
  </si>
  <si>
    <t>DERECHO CIVIL</t>
  </si>
  <si>
    <t>RESPONSABILIDAD CIVIL DE LA PERSONA MAYOR CON DISCAPACIDAD Y DE SUS GUARDADORES POR LOS DAÑOS CAUSADOS A TERCEROS</t>
  </si>
  <si>
    <t xml:space="preserve">RESPONSABILIDAD CIVIL POR VULNERACIÓN DEL DERECHO AL HONOR EN LAS REDES SOCIALES </t>
  </si>
  <si>
    <t>FAMILIA, CONFLICTOS FAMILIARES Y MEDIACIÓN</t>
  </si>
  <si>
    <t>IMPUTACIÓN OBJETIVA DEL COMPORTAMIENTO</t>
  </si>
  <si>
    <t>CONCEPTO DE DERECHO</t>
  </si>
  <si>
    <t>DOCUMENTOSCOPÍA</t>
  </si>
  <si>
    <t>FERNANDO RANGEL RAMIRE</t>
  </si>
  <si>
    <t>CARLOS ROGEL VIDE</t>
  </si>
  <si>
    <t>CRISTINA BERENGUER ALBALADEJO</t>
  </si>
  <si>
    <t>RAMÓN HERRERA DE LAS HERAS</t>
  </si>
  <si>
    <t>JOHANNA PONCE ALBURQUERQUE</t>
  </si>
  <si>
    <t>SIMÓN PABLO HERRERA BAZÁN</t>
  </si>
  <si>
    <t>H. L. A. HART</t>
  </si>
  <si>
    <t>TOMÁS A. TEXIS ROJAS</t>
  </si>
  <si>
    <t>UBIJUS EDITORIAL</t>
  </si>
  <si>
    <t>REUS</t>
  </si>
  <si>
    <t>ABELEDO PERROT</t>
  </si>
  <si>
    <t>DERECHO DE LA PROPIEDAD INTELECTUAL</t>
  </si>
  <si>
    <t>ÓSCAR JAVIER SOLORIO PÉREZ</t>
  </si>
  <si>
    <t>SOYLA H. LEÓN TOVAR</t>
  </si>
  <si>
    <t>CONSTITUCIÓN POLÍTICA DE LOS ESTADOS UNIDOS MEXICANOS COMENTADA</t>
  </si>
  <si>
    <t>PRINCIPIOS DE CRIMINOLOGÍA</t>
  </si>
  <si>
    <t>JOSÉ RAMÓN COSSÍO DÍAZ</t>
  </si>
  <si>
    <t>SANTIAGO REDONDO ILLESCAS, VICENTE GARRIDO GENOVÉS</t>
  </si>
  <si>
    <t>TIRANT LO BLANCH</t>
  </si>
  <si>
    <t>EL CONTROL DE LAS ENFERMEDADES TRANSMISIBLES</t>
  </si>
  <si>
    <t>BIOÉTICA Y NORMATIVAD</t>
  </si>
  <si>
    <t>INTRODUCCIÓN A LA BIOÉTICA</t>
  </si>
  <si>
    <t>ADMINISTRACIÓN HOSPITALARIA Y DE ORGANIZACIONES DE ATENCIÓN DE LA SALUD</t>
  </si>
  <si>
    <t>AUDITORÍA MÉDICA Y PROFESIONAL INTEGRAL</t>
  </si>
  <si>
    <t>SALUD PÚBLICA Y ATENCIÓN PRIMARIA DE LA SALUD</t>
  </si>
  <si>
    <t>DAVID L. HEYMANN (EDITOR)</t>
  </si>
  <si>
    <t>FERNANDO HERRERA VARGAS</t>
  </si>
  <si>
    <t>KUTHY PORTER, VILLALOBOS PÉREZ, MARTÍN GONZÁLES</t>
  </si>
  <si>
    <t>JORGE D. LEMUS, VALENTÍN ARAGÛES Y OROZ, MARÍA CARMEN LUCIONI</t>
  </si>
  <si>
    <t>ORGANIZACIÓN PANAMERICANA DE LA SALUD</t>
  </si>
  <si>
    <t>EDICIONES CUÉLLAR</t>
  </si>
  <si>
    <t>MÉNDEZ EDITORES</t>
  </si>
  <si>
    <t>CORPUS</t>
  </si>
  <si>
    <t>TRATADO DE MEDICINA DEL TRABAJO (VOLUMEN I Y II)</t>
  </si>
  <si>
    <t>ATENCIÓN PRIMARIA</t>
  </si>
  <si>
    <t>MEDICINA PREVENTIVA Y SALUD PÚBLICA</t>
  </si>
  <si>
    <t>FERNANDO GIL HERNÁNDEZ</t>
  </si>
  <si>
    <t>A. MARTÍN ZURRO, J. F. CANO PÉREZ Y J. GENÉ BADIA</t>
  </si>
  <si>
    <t>JOAQUIN FERNÁNDEZ CREHUET NAVAJAS, JUAN JESÚS GESTAL OTERO, MIGUEL DELGADO RODRIGUEZ</t>
  </si>
  <si>
    <t>ELSEVIER MASSON</t>
  </si>
  <si>
    <t>MANUAL DE SALUD OCUPACIONAL</t>
  </si>
  <si>
    <t>SALUD PÚBLICA Y MEDICINA PREVENTIVA</t>
  </si>
  <si>
    <t>DIAGNÓSTICO Y TRATAMIENTO EN MEDICINA LABORAL Y AMBIENTAL</t>
  </si>
  <si>
    <t>BIOESTADÍSTICA</t>
  </si>
  <si>
    <t>EDUCACIÓN PARA LA SALUD</t>
  </si>
  <si>
    <t>MANUAL DE LA SALUD OCUPACIONAL</t>
  </si>
  <si>
    <t>ENRIQUE GUERRERO MEDINA</t>
  </si>
  <si>
    <t>RAFAEL ÁLVAREZ ALVA, PABLO A. KURI-MORALES</t>
  </si>
  <si>
    <t>JOSEPH LADOU, ROBERT HARRISON</t>
  </si>
  <si>
    <t>ALFREDO DE JESÚS CELIS DE LA ROSA, VANESSA LABRADA</t>
  </si>
  <si>
    <t>RAFAEL ÁLVAREZ ALVA</t>
  </si>
  <si>
    <t>FRANCISCO LÓPEZ RAMOS</t>
  </si>
  <si>
    <t>RAFAEL ÁLVAREZ ALCA, PABLO A. KURI MMORALES</t>
  </si>
  <si>
    <t>BETTER WAYS TO PAY FOR HEALTH CARE</t>
  </si>
  <si>
    <t>MEJORANDO LA CONTRATACIÓN PÚBLICA EN EL ISSSTE PARA OBTENER MEJORES RESULTADOS</t>
  </si>
  <si>
    <t>PUBLIC PROCUREMENT REVIEW OF THE STATE'S EMPLOYEES' SOCIAL SECURITY AND SOCIAL SERVICES INSTITUTE IN MEXICO</t>
  </si>
  <si>
    <t>DIVYA SRIVASTAVA, MICHAEL MUELLER, EMILY HEWLETT</t>
  </si>
  <si>
    <t>OCDE</t>
  </si>
  <si>
    <t>OECD</t>
  </si>
  <si>
    <t>MAESTRÍA EN PSICOLOGÌA</t>
  </si>
  <si>
    <t>JAVIER ARELLANO DÍAZ, ELSA ARMIDA GUTIÉRREZ ROMÁN, MANUEL CERVANTES OCAMPO</t>
  </si>
  <si>
    <t>DISCOVERING STATISTICS UNING R</t>
  </si>
  <si>
    <t xml:space="preserve">THE BOOK OF R </t>
  </si>
  <si>
    <t>PSYCHOLOGICAL TESTING ANS ASSESSMENT</t>
  </si>
  <si>
    <t>THE SAGE HANDBOOK OF QUALITATIVE RESEARCH</t>
  </si>
  <si>
    <t>RESEARCH METHOD IN PSYCHOLOGY</t>
  </si>
  <si>
    <t>CALIDAD DE VIDA EN LA CIUDAD DE SAN LUIS DESDE UNA MIRADA AMBIENTAL</t>
  </si>
  <si>
    <t>TEORIA DE LA COMUNICACIÓN DE RIESGO</t>
  </si>
  <si>
    <t>SOCIAL DOMINANCE</t>
  </si>
  <si>
    <t>ESTADÍSTICA PARA DUMMIES</t>
  </si>
  <si>
    <t>PSICOMETRÍA</t>
  </si>
  <si>
    <t>PSICOGERONTOLOGÍA</t>
  </si>
  <si>
    <t>ESTILO DE VIDA Y CONTROL METABÓLICO DE LOS PACIENTES CON DIABETES MELLITUS TIPO 2</t>
  </si>
  <si>
    <t>LAS NUEVAS ADICCIONES</t>
  </si>
  <si>
    <t>BASES GENERALES DE CRIMINOLOGÍA Y POLÍTICA CRIMINAL</t>
  </si>
  <si>
    <t>FUNDAMENTOS DE PSICOLOGÍA JURÍDICA Y FORENSE</t>
  </si>
  <si>
    <t>CALIDAD DE VIDA EN LAS ORGANIZACIONES, LA FAMILIA Y LA SOCIEDAD</t>
  </si>
  <si>
    <t>NON-SUICIDAL SELF-INJURY</t>
  </si>
  <si>
    <t>FEAR OF CRIME</t>
  </si>
  <si>
    <t>INTERVENCIÓN PSICOLÓGICA: ESTRATEGIAS, TÉCNICAS Y TRATAMIENTO</t>
  </si>
  <si>
    <t>MULTIVARIATE STATISTICAL QUALITY CONTROL USING R</t>
  </si>
  <si>
    <t>STATICS FOR DUMMIES</t>
  </si>
  <si>
    <t>CALIDAD DE VIDA LABORAL: CLIMA LABORAL, FILOSOFÍA INSTITUCIONAL Y LIDER</t>
  </si>
  <si>
    <t>HEALTH PSYCHOLOGY: A TEXTBOOK</t>
  </si>
  <si>
    <t>AUTOCUIDADO DEL ADULTO MAYOR CON DIABETES MELLITUS TIPO 2: CONCEPTUALIZACIÓN DEL AUTOCUIDADO DESDE UNA APARIENCIA FÍSICA, PSICOL…</t>
  </si>
  <si>
    <t>RESEARCH DESING</t>
  </si>
  <si>
    <t>EVALUACIÓN PSICOLÓGICA EN LA INFANCIA Y LA ADOLESCENCIA</t>
  </si>
  <si>
    <t>POLITICAL PSYCHOLOGY: KEY READINGS</t>
  </si>
  <si>
    <t>THE KIDSCREEN QUESTIONNAIRES: QUALITY OF LIFE QUESTIONNAIRES FOR CHILDREN AND ADOLESCENTS</t>
  </si>
  <si>
    <t>ANDY FIELD, JEREMY MILES, ZOÈ FIELD</t>
  </si>
  <si>
    <t>TILMAN M. DAVIES</t>
  </si>
  <si>
    <t>RONALD JAY COHEN, MARK E. SWERDLIK</t>
  </si>
  <si>
    <t>NORMAN K. DENZIN, YVONN S. LINCOLN (EDITORES)</t>
  </si>
  <si>
    <t>MIRIAM E. COLÍN GORRÁEZ, HÉCTOR GALINDO LEAL, CÉSAR SAUCEDO</t>
  </si>
  <si>
    <t>JUAN LUIS GONZALO IGLESIA, JORDI FARRÉ COMA</t>
  </si>
  <si>
    <t>JUM SIDANIUS, FELICIA PRATTO</t>
  </si>
  <si>
    <t>DEBORAH J. RUMSEY</t>
  </si>
  <si>
    <t>M. ROSARIO MARTÍNEZ ARIAS, M. JOSÉ HARNÁNDEZ LLOREDA, M. VICTORIA HERNÁNDEZ LLOREDA</t>
  </si>
  <si>
    <t>RODÍO FERNÁNDEZ-BALLESTEROS</t>
  </si>
  <si>
    <t>FRANCISCO ALONSO-FERNÁNDEZ</t>
  </si>
  <si>
    <t>MANUEL VIDAURRI ARÉCHIGA</t>
  </si>
  <si>
    <t>L. FERNANDO ARIAS GALICIA</t>
  </si>
  <si>
    <t>KELLY L. WESTER, HEATHER C. TREPAL</t>
  </si>
  <si>
    <t>KENNETH F. FERRARO</t>
  </si>
  <si>
    <t>JOSÉ OLIVARES RODRÍGUEZ, DIEGO MACIÁ, ANA ISABEL ROSA</t>
  </si>
  <si>
    <t>EDGAR SANTOS FERNÁNDEZ</t>
  </si>
  <si>
    <t>JAMES H. ALLEN</t>
  </si>
  <si>
    <t>JANE OGDEN</t>
  </si>
  <si>
    <t>JOHN W. CRESWELL</t>
  </si>
  <si>
    <t>C. MAGANTO, J. A. AMADOR Y R. GONZÁLEZ</t>
  </si>
  <si>
    <t>ROCÍO FERNÁNDEZ BALLESTEROS</t>
  </si>
  <si>
    <t>JOHN T. JOST, JIM SIDANIUS</t>
  </si>
  <si>
    <t>ULRIKE RAVENS SIEBERER, ANGELA GOSCH, MICHAEL ERHART</t>
  </si>
  <si>
    <t>SAGE PUBLICATIONS</t>
  </si>
  <si>
    <t>NO STARCH PRESS</t>
  </si>
  <si>
    <t>EDITORIAL UOG</t>
  </si>
  <si>
    <t>RUMSEY</t>
  </si>
  <si>
    <t>TEA EDICIONES</t>
  </si>
  <si>
    <t>UNIVERSIDAD AUTÓNOMA DEL ESTADO DE MORELOS</t>
  </si>
  <si>
    <t>ROUTLEDGE</t>
  </si>
  <si>
    <t>SUNY</t>
  </si>
  <si>
    <t>WILEY PUBLISHING</t>
  </si>
  <si>
    <t>PSYCHOLOGY PRESS</t>
  </si>
  <si>
    <t>PABST</t>
  </si>
  <si>
    <t xml:space="preserve">EDICIÓN 2018 </t>
  </si>
  <si>
    <t>EDICIÓN  2016</t>
  </si>
  <si>
    <t>SUBJETIVE WELL-BEING AND SECURITY</t>
  </si>
  <si>
    <t>DAVE WEBB EDUARDO WILLLS-HERRERA</t>
  </si>
  <si>
    <t>ANATOMÍA HUMANA (TOMO 1-3)</t>
  </si>
  <si>
    <t>FERNANDO QUIROZ GUTIÉRREZ</t>
  </si>
  <si>
    <t>EDICIÓN DEL 2015</t>
  </si>
  <si>
    <t>MODELOS INTERREGIONALES DE INSUMO PRODUCTO DE LA ECONOMÍA MEXICANA</t>
  </si>
  <si>
    <t>CRISIS Y REDISEÑO DEL CAPITALISMO EN EL SIGLO XXI</t>
  </si>
  <si>
    <t>LA CRISIS ALIMENTARIA MUNDIAL</t>
  </si>
  <si>
    <t>SISTEMAS AGROALIMENTARIOS LOCALIZADOS EN AMÉRICA LATINA</t>
  </si>
  <si>
    <t>SISTEMA DE INNOVACIÓN DEL SECTOR AGROPECUARIO  EN MÉXICO</t>
  </si>
  <si>
    <t>ALEJANDRO DAVID FLORES (COORDINADOR)</t>
  </si>
  <si>
    <t>CLEMENTE RUIZ DURÁN</t>
  </si>
  <si>
    <t>BLANCA RUBIO (COORDINADORA)</t>
  </si>
  <si>
    <t>FRANÇOIS BOUCHER, ANGÉLICA ESPINOZA ORTEGA, MARIO DEL ROBLE PENSADO LEGLISE</t>
  </si>
  <si>
    <t>ALEDRANDRE  O. VERA CRUZ, GARBIELA DUTRÉNIT (EDITORES)</t>
  </si>
  <si>
    <t>TRUDY MCKEE, JAMES R. MACKEE</t>
  </si>
  <si>
    <t>MACGRAW-HILL INTERAMERICANA EDITORES</t>
  </si>
  <si>
    <t>NUTRICIÓN CLÍNICA</t>
  </si>
  <si>
    <t>FISIOLOGÍA DE LA NUTRICIÓN</t>
  </si>
  <si>
    <t>ELEMENTOS FUNDAMENTALES EN EL CÁLCULO DE DIETAS</t>
  </si>
  <si>
    <t>NUTRICIÓN EN LA CIRUGÍA BARIÁTRICA</t>
  </si>
  <si>
    <t>LABORATORIA CLÍNICO Y NUTRICIÓN</t>
  </si>
  <si>
    <t>ALTERNATIVAS PSICOLÓGICAS DE INTERVENCIÓN EN PROBLEMAS DE SALUD</t>
  </si>
  <si>
    <t>MARÍA ELENA TÉLLEZ VILLAGÓMEZ</t>
  </si>
  <si>
    <t>CLAUDIA ASCENCIO PERALTA</t>
  </si>
  <si>
    <t>LUIS FFELIPE EL-SAHILI GONZÁLEZ</t>
  </si>
  <si>
    <t>BEATRIZ SÁINZ GÓMEZ</t>
  </si>
  <si>
    <t>MARÍA TERESA GONZÁLEZ MARTÍNEZ</t>
  </si>
  <si>
    <t>EVERARDO JOSÉ CAMACHO GUTIÉRREZ, SERGIO GALÁN CUEVAS</t>
  </si>
  <si>
    <t>TOTAL 2017</t>
  </si>
  <si>
    <r>
      <t xml:space="preserve">Presupuesto: $2'800,000.00 </t>
    </r>
    <r>
      <rPr>
        <b/>
        <sz val="18"/>
        <color theme="1"/>
        <rFont val="Times New Roman"/>
        <family val="1"/>
      </rPr>
      <t xml:space="preserve">FIP y FIL 2017 </t>
    </r>
    <r>
      <rPr>
        <sz val="16"/>
        <color theme="1"/>
        <rFont val="Times New Roman"/>
        <family val="1"/>
      </rPr>
      <t>10% Equipamiento de biblioteca $280,000.00 90% Material bibliohemerográfico: $2,520,000.00</t>
    </r>
  </si>
  <si>
    <t>Adquirido por licitación FIP2017</t>
  </si>
  <si>
    <r>
      <t xml:space="preserve">Adquirido </t>
    </r>
    <r>
      <rPr>
        <b/>
        <i/>
        <sz val="20"/>
        <color theme="1"/>
        <rFont val="Calibri"/>
        <family val="2"/>
        <scheme val="minor"/>
      </rPr>
      <t>in situ</t>
    </r>
    <r>
      <rPr>
        <sz val="20"/>
        <color theme="1"/>
        <rFont val="Calibri"/>
        <family val="2"/>
        <scheme val="minor"/>
      </rPr>
      <t xml:space="preserve"> FIL2017</t>
    </r>
  </si>
  <si>
    <t>Equipamiento: Sistema de seguridad de biblioteca (16 cámaras en red) Ipads, estantería.</t>
  </si>
  <si>
    <t>Revistas editorial Elsevier</t>
  </si>
  <si>
    <t>Materias transversales</t>
  </si>
  <si>
    <t>MANUAL DE NUTRICIÓN Y SALUD</t>
  </si>
  <si>
    <t xml:space="preserve">EJERCICIOS DE REVISIÓN </t>
  </si>
  <si>
    <t>MANUAL PRÁCTICO DE MEDICINA</t>
  </si>
  <si>
    <t>ANATOMÌA CON EMBRIOLOGÍA Y FISIOLOGÍA</t>
  </si>
  <si>
    <t>EL PROCESO DIAGNÓSTICO</t>
  </si>
  <si>
    <t>TEXTO DE BIOQUÍMICA</t>
  </si>
  <si>
    <t xml:space="preserve">DIAGNÓSTICO Y TRATAMIENTO MÉDICO </t>
  </si>
  <si>
    <t xml:space="preserve">NUTRICIÓN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</si>
</sst>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22"/>
      <color theme="1"/>
      <name val="Times New Roman"/>
      <family val="1"/>
    </font>
    <font>
      <sz val="16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8"/>
      <color theme="1"/>
      <name val="Times New Roman"/>
      <family val="1"/>
    </font>
    <font>
      <b/>
      <i/>
      <sz val="20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7">
    <xf numFmtId="0" fontId="0" fillId="0" borderId="0" xfId="0"/>
    <xf numFmtId="0" fontId="4" fillId="2" borderId="2" xfId="0" applyFont="1" applyFill="1" applyBorder="1" applyAlignment="1">
      <alignment horizontal="center" wrapText="1"/>
    </xf>
    <xf numFmtId="0" fontId="0" fillId="0" borderId="2" xfId="0" applyBorder="1" applyAlignment="1"/>
    <xf numFmtId="0" fontId="0" fillId="4" borderId="2" xfId="0" applyFill="1" applyBorder="1" applyAlignment="1"/>
    <xf numFmtId="44" fontId="0" fillId="0" borderId="2" xfId="0" applyNumberFormat="1" applyBorder="1" applyAlignment="1"/>
    <xf numFmtId="44" fontId="0" fillId="0" borderId="2" xfId="1" applyFont="1" applyBorder="1" applyAlignment="1"/>
    <xf numFmtId="0" fontId="0" fillId="0" borderId="2" xfId="0" applyBorder="1"/>
    <xf numFmtId="0" fontId="0" fillId="3" borderId="2" xfId="0" applyFill="1" applyBorder="1" applyAlignment="1"/>
    <xf numFmtId="0" fontId="2" fillId="0" borderId="0" xfId="0" applyFont="1"/>
    <xf numFmtId="0" fontId="0" fillId="0" borderId="0" xfId="0" applyBorder="1"/>
    <xf numFmtId="44" fontId="2" fillId="0" borderId="2" xfId="1" applyFont="1" applyBorder="1"/>
    <xf numFmtId="44" fontId="0" fillId="0" borderId="0" xfId="0" applyNumberFormat="1"/>
    <xf numFmtId="0" fontId="0" fillId="0" borderId="0" xfId="0" applyBorder="1" applyAlignment="1"/>
    <xf numFmtId="0" fontId="0" fillId="4" borderId="0" xfId="0" applyFill="1" applyBorder="1" applyAlignment="1"/>
    <xf numFmtId="0" fontId="0" fillId="3" borderId="0" xfId="0" applyFill="1" applyBorder="1" applyAlignment="1"/>
    <xf numFmtId="44" fontId="2" fillId="0" borderId="0" xfId="1" applyFont="1" applyBorder="1"/>
    <xf numFmtId="0" fontId="0" fillId="0" borderId="0" xfId="0" applyAlignment="1">
      <alignment horizontal="center"/>
    </xf>
    <xf numFmtId="0" fontId="4" fillId="2" borderId="2" xfId="0" applyFont="1" applyFill="1" applyBorder="1"/>
    <xf numFmtId="0" fontId="0" fillId="4" borderId="0" xfId="0" applyFill="1"/>
    <xf numFmtId="44" fontId="0" fillId="0" borderId="2" xfId="1" applyFont="1" applyBorder="1"/>
    <xf numFmtId="0" fontId="0" fillId="0" borderId="4" xfId="0" applyBorder="1"/>
    <xf numFmtId="0" fontId="0" fillId="0" borderId="2" xfId="0" applyBorder="1" applyAlignment="1">
      <alignment wrapText="1"/>
    </xf>
    <xf numFmtId="0" fontId="0" fillId="3" borderId="2" xfId="0" applyFill="1" applyBorder="1"/>
    <xf numFmtId="0" fontId="2" fillId="3" borderId="2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0" xfId="0" applyFill="1"/>
    <xf numFmtId="0" fontId="7" fillId="6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2" xfId="0" applyFont="1" applyBorder="1"/>
    <xf numFmtId="0" fontId="0" fillId="0" borderId="2" xfId="0" applyBorder="1" applyAlignment="1">
      <alignment horizontal="left"/>
    </xf>
    <xf numFmtId="44" fontId="7" fillId="9" borderId="5" xfId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3" borderId="0" xfId="0" applyFill="1" applyBorder="1" applyAlignment="1">
      <alignment horizontal="center"/>
    </xf>
    <xf numFmtId="44" fontId="7" fillId="5" borderId="5" xfId="1" applyFont="1" applyFill="1" applyBorder="1" applyAlignment="1">
      <alignment horizontal="center"/>
    </xf>
    <xf numFmtId="44" fontId="7" fillId="2" borderId="5" xfId="1" applyFont="1" applyFill="1" applyBorder="1" applyAlignment="1">
      <alignment horizontal="center"/>
    </xf>
    <xf numFmtId="44" fontId="8" fillId="10" borderId="5" xfId="1" applyFont="1" applyFill="1" applyBorder="1" applyAlignment="1">
      <alignment horizontal="center"/>
    </xf>
    <xf numFmtId="44" fontId="7" fillId="11" borderId="5" xfId="1" applyFont="1" applyFill="1" applyBorder="1" applyAlignment="1">
      <alignment horizontal="center"/>
    </xf>
    <xf numFmtId="44" fontId="0" fillId="9" borderId="5" xfId="1" applyFont="1" applyFill="1" applyBorder="1" applyAlignment="1">
      <alignment horizontal="center"/>
    </xf>
    <xf numFmtId="44" fontId="7" fillId="12" borderId="5" xfId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44" fontId="2" fillId="0" borderId="0" xfId="0" applyNumberFormat="1" applyFont="1"/>
    <xf numFmtId="0" fontId="2" fillId="5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3" borderId="0" xfId="0" applyFont="1" applyFill="1"/>
    <xf numFmtId="0" fontId="0" fillId="2" borderId="0" xfId="0" applyFill="1"/>
    <xf numFmtId="0" fontId="0" fillId="2" borderId="0" xfId="0" applyFill="1" applyBorder="1" applyAlignment="1">
      <alignment horizontal="center"/>
    </xf>
    <xf numFmtId="0" fontId="3" fillId="12" borderId="2" xfId="0" applyFont="1" applyFill="1" applyBorder="1"/>
    <xf numFmtId="44" fontId="3" fillId="12" borderId="2" xfId="0" applyNumberFormat="1" applyFont="1" applyFill="1" applyBorder="1"/>
    <xf numFmtId="0" fontId="4" fillId="2" borderId="0" xfId="0" applyFont="1" applyFill="1"/>
    <xf numFmtId="44" fontId="8" fillId="10" borderId="2" xfId="1" applyFont="1" applyFill="1" applyBorder="1" applyAlignment="1">
      <alignment horizontal="center"/>
    </xf>
    <xf numFmtId="44" fontId="7" fillId="2" borderId="2" xfId="1" applyFont="1" applyFill="1" applyBorder="1" applyAlignment="1">
      <alignment horizontal="center"/>
    </xf>
    <xf numFmtId="44" fontId="7" fillId="9" borderId="2" xfId="1" applyFont="1" applyFill="1" applyBorder="1" applyAlignment="1">
      <alignment horizontal="center"/>
    </xf>
    <xf numFmtId="44" fontId="7" fillId="11" borderId="2" xfId="1" applyFont="1" applyFill="1" applyBorder="1" applyAlignment="1">
      <alignment horizontal="center"/>
    </xf>
    <xf numFmtId="0" fontId="4" fillId="3" borderId="0" xfId="0" applyFont="1" applyFill="1" applyBorder="1"/>
    <xf numFmtId="0" fontId="0" fillId="4" borderId="2" xfId="0" applyFill="1" applyBorder="1"/>
    <xf numFmtId="0" fontId="2" fillId="4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44" fontId="0" fillId="6" borderId="2" xfId="1" applyFont="1" applyFill="1" applyBorder="1"/>
    <xf numFmtId="0" fontId="4" fillId="4" borderId="0" xfId="0" applyFont="1" applyFill="1"/>
    <xf numFmtId="0" fontId="0" fillId="2" borderId="0" xfId="0" applyFill="1" applyBorder="1"/>
    <xf numFmtId="0" fontId="7" fillId="6" borderId="2" xfId="0" applyFont="1" applyFill="1" applyBorder="1" applyAlignment="1">
      <alignment horizontal="left" vertical="center" wrapText="1"/>
    </xf>
    <xf numFmtId="0" fontId="0" fillId="6" borderId="2" xfId="0" applyFont="1" applyFill="1" applyBorder="1" applyAlignment="1">
      <alignment horizontal="left" vertical="center"/>
    </xf>
    <xf numFmtId="0" fontId="0" fillId="6" borderId="2" xfId="0" applyFont="1" applyFill="1" applyBorder="1" applyAlignment="1">
      <alignment horizontal="center" vertical="center"/>
    </xf>
    <xf numFmtId="44" fontId="7" fillId="5" borderId="2" xfId="1" applyFont="1" applyFill="1" applyBorder="1" applyAlignment="1">
      <alignment horizontal="center"/>
    </xf>
    <xf numFmtId="0" fontId="7" fillId="0" borderId="2" xfId="0" applyFont="1" applyBorder="1" applyAlignment="1">
      <alignment wrapText="1"/>
    </xf>
    <xf numFmtId="44" fontId="0" fillId="9" borderId="2" xfId="1" applyFont="1" applyFill="1" applyBorder="1" applyAlignment="1">
      <alignment horizontal="center"/>
    </xf>
    <xf numFmtId="1" fontId="2" fillId="0" borderId="0" xfId="0" applyNumberFormat="1" applyFont="1" applyAlignment="1">
      <alignment horizontal="center"/>
    </xf>
    <xf numFmtId="0" fontId="0" fillId="4" borderId="2" xfId="0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0" fillId="3" borderId="0" xfId="0" applyFill="1" applyAlignment="1"/>
    <xf numFmtId="0" fontId="7" fillId="6" borderId="2" xfId="0" applyFont="1" applyFill="1" applyBorder="1" applyAlignment="1">
      <alignment horizontal="center" vertical="center"/>
    </xf>
    <xf numFmtId="1" fontId="7" fillId="6" borderId="2" xfId="0" applyNumberFormat="1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left" vertical="center"/>
    </xf>
    <xf numFmtId="0" fontId="0" fillId="0" borderId="0" xfId="0" applyAlignment="1"/>
    <xf numFmtId="0" fontId="7" fillId="0" borderId="2" xfId="0" applyFont="1" applyBorder="1" applyAlignment="1"/>
    <xf numFmtId="44" fontId="2" fillId="0" borderId="0" xfId="0" applyNumberFormat="1" applyFont="1" applyAlignment="1"/>
    <xf numFmtId="0" fontId="4" fillId="3" borderId="0" xfId="0" applyFont="1" applyFill="1" applyAlignment="1"/>
    <xf numFmtId="0" fontId="0" fillId="4" borderId="0" xfId="0" applyFill="1" applyAlignment="1"/>
    <xf numFmtId="44" fontId="0" fillId="6" borderId="2" xfId="1" applyFont="1" applyFill="1" applyBorder="1" applyAlignment="1"/>
    <xf numFmtId="0" fontId="2" fillId="0" borderId="0" xfId="0" applyFont="1" applyAlignment="1"/>
    <xf numFmtId="0" fontId="4" fillId="4" borderId="0" xfId="0" applyFont="1" applyFill="1" applyAlignment="1"/>
    <xf numFmtId="0" fontId="0" fillId="2" borderId="0" xfId="0" applyFill="1" applyAlignment="1"/>
    <xf numFmtId="0" fontId="3" fillId="12" borderId="2" xfId="0" applyFont="1" applyFill="1" applyBorder="1" applyAlignment="1"/>
    <xf numFmtId="44" fontId="3" fillId="12" borderId="2" xfId="0" applyNumberFormat="1" applyFont="1" applyFill="1" applyBorder="1" applyAlignment="1"/>
    <xf numFmtId="0" fontId="4" fillId="2" borderId="0" xfId="0" applyFont="1" applyFill="1" applyAlignment="1"/>
    <xf numFmtId="0" fontId="0" fillId="3" borderId="0" xfId="0" applyFill="1" applyBorder="1"/>
    <xf numFmtId="0" fontId="0" fillId="0" borderId="2" xfId="0" applyFill="1" applyBorder="1"/>
    <xf numFmtId="0" fontId="0" fillId="4" borderId="0" xfId="0" applyFill="1" applyBorder="1"/>
    <xf numFmtId="0" fontId="0" fillId="6" borderId="2" xfId="0" applyFill="1" applyBorder="1" applyAlignment="1">
      <alignment horizontal="center"/>
    </xf>
    <xf numFmtId="0" fontId="0" fillId="6" borderId="2" xfId="0" applyFill="1" applyBorder="1"/>
    <xf numFmtId="0" fontId="0" fillId="3" borderId="0" xfId="0" applyFill="1" applyBorder="1" applyAlignment="1">
      <alignment wrapText="1"/>
    </xf>
    <xf numFmtId="0" fontId="0" fillId="0" borderId="2" xfId="0" applyFill="1" applyBorder="1" applyAlignment="1"/>
    <xf numFmtId="0" fontId="0" fillId="6" borderId="2" xfId="0" applyFill="1" applyBorder="1" applyAlignment="1"/>
    <xf numFmtId="0" fontId="7" fillId="6" borderId="2" xfId="0" applyFont="1" applyFill="1" applyBorder="1" applyAlignment="1">
      <alignment horizontal="center"/>
    </xf>
    <xf numFmtId="0" fontId="7" fillId="6" borderId="2" xfId="0" applyFont="1" applyFill="1" applyBorder="1"/>
    <xf numFmtId="0" fontId="0" fillId="0" borderId="0" xfId="0" applyBorder="1" applyAlignment="1">
      <alignment horizontal="left"/>
    </xf>
    <xf numFmtId="0" fontId="0" fillId="2" borderId="0" xfId="0" applyFill="1" applyBorder="1" applyAlignment="1">
      <alignment horizontal="left"/>
    </xf>
    <xf numFmtId="0" fontId="4" fillId="2" borderId="0" xfId="0" applyFont="1" applyFill="1" applyBorder="1"/>
    <xf numFmtId="0" fontId="7" fillId="6" borderId="2" xfId="0" applyFont="1" applyFill="1" applyBorder="1" applyAlignment="1"/>
    <xf numFmtId="0" fontId="0" fillId="0" borderId="4" xfId="0" applyBorder="1" applyAlignment="1"/>
    <xf numFmtId="0" fontId="0" fillId="0" borderId="4" xfId="0" applyBorder="1" applyAlignment="1">
      <alignment horizontal="center"/>
    </xf>
    <xf numFmtId="44" fontId="0" fillId="0" borderId="4" xfId="1" applyFont="1" applyBorder="1" applyAlignment="1"/>
    <xf numFmtId="0" fontId="4" fillId="4" borderId="0" xfId="0" applyFont="1" applyFill="1" applyBorder="1" applyAlignment="1"/>
    <xf numFmtId="0" fontId="2" fillId="0" borderId="0" xfId="0" applyFont="1" applyBorder="1" applyAlignment="1"/>
    <xf numFmtId="0" fontId="2" fillId="2" borderId="0" xfId="0" applyFont="1" applyFill="1" applyBorder="1" applyAlignment="1"/>
    <xf numFmtId="0" fontId="0" fillId="2" borderId="0" xfId="0" applyFill="1" applyBorder="1" applyAlignment="1"/>
    <xf numFmtId="0" fontId="4" fillId="2" borderId="0" xfId="0" applyFont="1" applyFill="1" applyBorder="1" applyAlignment="1"/>
    <xf numFmtId="44" fontId="7" fillId="12" borderId="2" xfId="1" applyFont="1" applyFill="1" applyBorder="1" applyAlignment="1">
      <alignment horizontal="center"/>
    </xf>
    <xf numFmtId="0" fontId="0" fillId="0" borderId="5" xfId="0" applyBorder="1"/>
    <xf numFmtId="0" fontId="0" fillId="3" borderId="0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6" xfId="0" applyBorder="1" applyAlignment="1">
      <alignment horizontal="left"/>
    </xf>
    <xf numFmtId="0" fontId="0" fillId="0" borderId="5" xfId="0" applyBorder="1" applyAlignment="1">
      <alignment horizontal="left"/>
    </xf>
    <xf numFmtId="0" fontId="7" fillId="0" borderId="2" xfId="0" applyFont="1" applyFill="1" applyBorder="1" applyAlignment="1">
      <alignment horizontal="center"/>
    </xf>
    <xf numFmtId="0" fontId="7" fillId="0" borderId="2" xfId="0" applyFont="1" applyFill="1" applyBorder="1"/>
    <xf numFmtId="0" fontId="0" fillId="0" borderId="2" xfId="0" applyFill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4" xfId="1" applyFont="1" applyBorder="1"/>
    <xf numFmtId="0" fontId="0" fillId="6" borderId="0" xfId="0" applyFill="1" applyBorder="1"/>
    <xf numFmtId="0" fontId="0" fillId="6" borderId="0" xfId="0" applyFill="1" applyBorder="1" applyAlignment="1">
      <alignment horizontal="center"/>
    </xf>
    <xf numFmtId="49" fontId="0" fillId="0" borderId="2" xfId="1" applyNumberFormat="1" applyFont="1" applyBorder="1" applyAlignment="1">
      <alignment horizontal="center"/>
    </xf>
    <xf numFmtId="44" fontId="0" fillId="0" borderId="2" xfId="0" applyNumberFormat="1" applyBorder="1"/>
    <xf numFmtId="49" fontId="2" fillId="0" borderId="0" xfId="0" applyNumberFormat="1" applyFont="1"/>
    <xf numFmtId="0" fontId="2" fillId="0" borderId="2" xfId="0" applyFont="1" applyBorder="1"/>
    <xf numFmtId="49" fontId="0" fillId="0" borderId="2" xfId="1" applyNumberFormat="1" applyFont="1" applyBorder="1"/>
    <xf numFmtId="49" fontId="2" fillId="0" borderId="0" xfId="0" applyNumberFormat="1" applyFont="1" applyBorder="1"/>
    <xf numFmtId="44" fontId="2" fillId="0" borderId="0" xfId="0" applyNumberFormat="1" applyFont="1" applyBorder="1"/>
    <xf numFmtId="44" fontId="0" fillId="0" borderId="2" xfId="1" applyFont="1" applyFill="1" applyBorder="1"/>
    <xf numFmtId="49" fontId="2" fillId="0" borderId="0" xfId="1" applyNumberFormat="1" applyFont="1"/>
    <xf numFmtId="44" fontId="2" fillId="0" borderId="0" xfId="1" applyFont="1"/>
    <xf numFmtId="0" fontId="0" fillId="6" borderId="5" xfId="0" applyFont="1" applyFill="1" applyBorder="1" applyAlignment="1">
      <alignment horizontal="left" vertical="center"/>
    </xf>
    <xf numFmtId="0" fontId="0" fillId="0" borderId="5" xfId="0" applyFill="1" applyBorder="1" applyAlignment="1"/>
    <xf numFmtId="0" fontId="7" fillId="0" borderId="2" xfId="0" applyFont="1" applyBorder="1" applyAlignment="1">
      <alignment horizontal="left"/>
    </xf>
    <xf numFmtId="44" fontId="7" fillId="5" borderId="6" xfId="1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5" xfId="0" applyFont="1" applyBorder="1" applyAlignment="1">
      <alignment horizontal="left"/>
    </xf>
    <xf numFmtId="0" fontId="7" fillId="0" borderId="5" xfId="0" applyFont="1" applyFill="1" applyBorder="1" applyAlignment="1"/>
    <xf numFmtId="44" fontId="2" fillId="0" borderId="0" xfId="1" applyFont="1" applyAlignment="1"/>
    <xf numFmtId="44" fontId="0" fillId="4" borderId="0" xfId="0" applyNumberFormat="1" applyFill="1" applyAlignment="1"/>
    <xf numFmtId="0" fontId="9" fillId="0" borderId="2" xfId="0" applyFont="1" applyBorder="1" applyAlignment="1">
      <alignment horizontal="center" vertical="center"/>
    </xf>
    <xf numFmtId="0" fontId="0" fillId="0" borderId="7" xfId="0" applyFill="1" applyBorder="1" applyAlignment="1"/>
    <xf numFmtId="0" fontId="9" fillId="0" borderId="2" xfId="0" applyFont="1" applyBorder="1" applyAlignment="1">
      <alignment horizontal="center"/>
    </xf>
    <xf numFmtId="0" fontId="7" fillId="0" borderId="2" xfId="0" applyFont="1" applyFill="1" applyBorder="1" applyAlignment="1"/>
    <xf numFmtId="0" fontId="0" fillId="4" borderId="0" xfId="0" applyFill="1" applyAlignment="1">
      <alignment horizontal="center"/>
    </xf>
    <xf numFmtId="0" fontId="2" fillId="4" borderId="0" xfId="0" applyFont="1" applyFill="1" applyAlignment="1">
      <alignment horizontal="center"/>
    </xf>
    <xf numFmtId="0" fontId="9" fillId="6" borderId="2" xfId="0" applyFont="1" applyFill="1" applyBorder="1" applyAlignment="1">
      <alignment horizontal="center" vertical="center"/>
    </xf>
    <xf numFmtId="0" fontId="10" fillId="0" borderId="2" xfId="0" applyFont="1" applyBorder="1" applyAlignment="1"/>
    <xf numFmtId="0" fontId="0" fillId="3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/>
    </xf>
    <xf numFmtId="44" fontId="1" fillId="3" borderId="2" xfId="1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/>
    </xf>
    <xf numFmtId="44" fontId="7" fillId="3" borderId="2" xfId="1" applyFont="1" applyFill="1" applyBorder="1" applyAlignment="1">
      <alignment horizontal="center"/>
    </xf>
    <xf numFmtId="44" fontId="6" fillId="7" borderId="2" xfId="1" applyFont="1" applyFill="1" applyBorder="1" applyAlignment="1">
      <alignment horizontal="center"/>
    </xf>
    <xf numFmtId="0" fontId="7" fillId="0" borderId="0" xfId="0" applyFont="1" applyBorder="1"/>
    <xf numFmtId="0" fontId="0" fillId="4" borderId="3" xfId="0" applyFont="1" applyFill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44" fontId="6" fillId="8" borderId="2" xfId="1" applyFont="1" applyFill="1" applyBorder="1" applyAlignment="1">
      <alignment horizontal="center"/>
    </xf>
    <xf numFmtId="44" fontId="0" fillId="3" borderId="2" xfId="1" applyFont="1" applyFill="1" applyBorder="1" applyAlignment="1">
      <alignment horizontal="center"/>
    </xf>
    <xf numFmtId="0" fontId="0" fillId="6" borderId="0" xfId="0" applyFill="1"/>
    <xf numFmtId="44" fontId="0" fillId="0" borderId="0" xfId="0" applyNumberFormat="1" applyAlignment="1"/>
    <xf numFmtId="0" fontId="0" fillId="4" borderId="2" xfId="0" applyFont="1" applyFill="1" applyBorder="1" applyAlignment="1">
      <alignment horizontal="center" vertical="center" wrapText="1"/>
    </xf>
    <xf numFmtId="44" fontId="2" fillId="4" borderId="0" xfId="0" applyNumberFormat="1" applyFont="1" applyFill="1" applyBorder="1"/>
    <xf numFmtId="0" fontId="4" fillId="2" borderId="2" xfId="0" applyFont="1" applyFill="1" applyBorder="1" applyAlignment="1">
      <alignment horizontal="center"/>
    </xf>
    <xf numFmtId="0" fontId="0" fillId="6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6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 wrapText="1"/>
    </xf>
    <xf numFmtId="164" fontId="0" fillId="6" borderId="2" xfId="0" applyNumberForma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left" vertical="center"/>
    </xf>
    <xf numFmtId="0" fontId="0" fillId="0" borderId="0" xfId="0" applyAlignment="1">
      <alignment wrapText="1"/>
    </xf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0" fontId="0" fillId="0" borderId="7" xfId="0" applyFill="1" applyBorder="1"/>
    <xf numFmtId="0" fontId="0" fillId="0" borderId="0" xfId="0" applyFill="1" applyBorder="1"/>
    <xf numFmtId="0" fontId="0" fillId="13" borderId="0" xfId="0" applyFill="1" applyBorder="1" applyAlignment="1">
      <alignment horizontal="center"/>
    </xf>
    <xf numFmtId="0" fontId="0" fillId="13" borderId="0" xfId="0" applyFill="1"/>
    <xf numFmtId="0" fontId="4" fillId="13" borderId="0" xfId="0" applyFont="1" applyFill="1"/>
    <xf numFmtId="164" fontId="2" fillId="0" borderId="0" xfId="0" applyNumberFormat="1" applyFont="1" applyAlignment="1">
      <alignment horizontal="center" wrapText="1"/>
    </xf>
    <xf numFmtId="0" fontId="0" fillId="13" borderId="0" xfId="0" applyFill="1" applyBorder="1"/>
    <xf numFmtId="0" fontId="0" fillId="0" borderId="0" xfId="0" applyAlignment="1">
      <alignment horizontal="center" wrapText="1"/>
    </xf>
    <xf numFmtId="164" fontId="3" fillId="12" borderId="2" xfId="0" applyNumberFormat="1" applyFont="1" applyFill="1" applyBorder="1"/>
    <xf numFmtId="0" fontId="0" fillId="13" borderId="0" xfId="0" applyFill="1" applyAlignment="1"/>
    <xf numFmtId="0" fontId="4" fillId="13" borderId="0" xfId="0" applyFont="1" applyFill="1" applyAlignment="1"/>
    <xf numFmtId="164" fontId="3" fillId="12" borderId="2" xfId="0" applyNumberFormat="1" applyFont="1" applyFill="1" applyBorder="1" applyAlignment="1"/>
    <xf numFmtId="0" fontId="2" fillId="0" borderId="7" xfId="0" applyFont="1" applyFill="1" applyBorder="1" applyAlignment="1"/>
    <xf numFmtId="0" fontId="0" fillId="14" borderId="2" xfId="0" applyFill="1" applyBorder="1"/>
    <xf numFmtId="0" fontId="2" fillId="14" borderId="2" xfId="0" applyFont="1" applyFill="1" applyBorder="1" applyAlignment="1">
      <alignment horizontal="center"/>
    </xf>
    <xf numFmtId="0" fontId="0" fillId="14" borderId="2" xfId="0" applyFill="1" applyBorder="1" applyAlignment="1"/>
    <xf numFmtId="0" fontId="0" fillId="14" borderId="2" xfId="0" applyFill="1" applyBorder="1" applyAlignment="1">
      <alignment horizontal="center"/>
    </xf>
    <xf numFmtId="0" fontId="0" fillId="14" borderId="0" xfId="0" applyFill="1"/>
    <xf numFmtId="0" fontId="0" fillId="14" borderId="0" xfId="0" applyFill="1" applyBorder="1"/>
    <xf numFmtId="0" fontId="0" fillId="14" borderId="0" xfId="0" applyFill="1" applyAlignment="1">
      <alignment horizontal="center"/>
    </xf>
    <xf numFmtId="164" fontId="2" fillId="14" borderId="0" xfId="0" applyNumberFormat="1" applyFont="1" applyFill="1" applyAlignment="1">
      <alignment horizontal="center"/>
    </xf>
    <xf numFmtId="0" fontId="0" fillId="14" borderId="0" xfId="0" applyFill="1" applyAlignment="1"/>
    <xf numFmtId="0" fontId="5" fillId="0" borderId="0" xfId="0" applyFont="1" applyBorder="1" applyAlignment="1">
      <alignment horizontal="center"/>
    </xf>
    <xf numFmtId="0" fontId="2" fillId="14" borderId="0" xfId="0" applyFont="1" applyFill="1" applyBorder="1" applyAlignment="1">
      <alignment horizontal="center"/>
    </xf>
    <xf numFmtId="0" fontId="4" fillId="13" borderId="0" xfId="0" applyFont="1" applyFill="1" applyBorder="1"/>
    <xf numFmtId="0" fontId="0" fillId="13" borderId="0" xfId="0" applyFill="1" applyBorder="1" applyAlignment="1">
      <alignment horizontal="left"/>
    </xf>
    <xf numFmtId="0" fontId="0" fillId="0" borderId="0" xfId="0" applyFill="1" applyAlignment="1">
      <alignment horizontal="center" vertical="center" wrapText="1"/>
    </xf>
    <xf numFmtId="0" fontId="7" fillId="14" borderId="2" xfId="0" applyFont="1" applyFill="1" applyBorder="1" applyAlignment="1">
      <alignment horizontal="center" vertical="center"/>
    </xf>
    <xf numFmtId="0" fontId="7" fillId="14" borderId="2" xfId="0" applyFont="1" applyFill="1" applyBorder="1" applyAlignment="1">
      <alignment horizontal="center"/>
    </xf>
    <xf numFmtId="44" fontId="7" fillId="14" borderId="2" xfId="1" applyFont="1" applyFill="1" applyBorder="1" applyAlignment="1">
      <alignment horizontal="center"/>
    </xf>
    <xf numFmtId="0" fontId="0" fillId="14" borderId="2" xfId="0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44" fontId="6" fillId="15" borderId="2" xfId="1" applyFont="1" applyFill="1" applyBorder="1" applyAlignment="1">
      <alignment horizontal="center"/>
    </xf>
    <xf numFmtId="0" fontId="0" fillId="14" borderId="2" xfId="0" applyFont="1" applyFill="1" applyBorder="1" applyAlignment="1">
      <alignment horizontal="center" vertical="center"/>
    </xf>
    <xf numFmtId="44" fontId="0" fillId="14" borderId="2" xfId="1" applyFont="1" applyFill="1" applyBorder="1" applyAlignment="1">
      <alignment horizontal="center"/>
    </xf>
    <xf numFmtId="44" fontId="1" fillId="14" borderId="2" xfId="1" applyFont="1" applyFill="1" applyBorder="1" applyAlignment="1">
      <alignment horizontal="center"/>
    </xf>
    <xf numFmtId="164" fontId="0" fillId="0" borderId="0" xfId="0" applyNumberFormat="1" applyFill="1" applyAlignment="1">
      <alignment horizontal="center" vertical="center" wrapText="1"/>
    </xf>
    <xf numFmtId="0" fontId="2" fillId="14" borderId="2" xfId="0" applyFont="1" applyFill="1" applyBorder="1" applyAlignment="1">
      <alignment horizontal="center" wrapText="1"/>
    </xf>
    <xf numFmtId="164" fontId="0" fillId="0" borderId="0" xfId="0" applyNumberFormat="1"/>
    <xf numFmtId="0" fontId="0" fillId="0" borderId="2" xfId="0" applyFill="1" applyBorder="1" applyAlignment="1">
      <alignment horizontal="center" vertical="center" wrapText="1"/>
    </xf>
    <xf numFmtId="164" fontId="0" fillId="0" borderId="2" xfId="0" applyNumberFormat="1" applyFill="1" applyBorder="1" applyAlignment="1">
      <alignment horizontal="center" vertical="center" wrapText="1"/>
    </xf>
    <xf numFmtId="164" fontId="0" fillId="6" borderId="2" xfId="0" applyNumberFormat="1" applyFill="1" applyBorder="1" applyAlignment="1">
      <alignment horizontal="center" vertical="center" wrapText="1"/>
    </xf>
    <xf numFmtId="44" fontId="0" fillId="0" borderId="2" xfId="1" applyFont="1" applyBorder="1" applyAlignment="1">
      <alignment horizontal="center"/>
    </xf>
    <xf numFmtId="0" fontId="0" fillId="16" borderId="2" xfId="0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64" fontId="0" fillId="0" borderId="2" xfId="0" applyNumberFormat="1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64" fontId="0" fillId="0" borderId="2" xfId="0" applyNumberFormat="1" applyFont="1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right"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44" fontId="0" fillId="0" borderId="0" xfId="1" applyFont="1"/>
    <xf numFmtId="0" fontId="0" fillId="0" borderId="2" xfId="0" applyFill="1" applyBorder="1" applyAlignment="1">
      <alignment horizontal="center" vertical="center"/>
    </xf>
    <xf numFmtId="164" fontId="0" fillId="0" borderId="2" xfId="0" applyNumberForma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0</xdr:row>
      <xdr:rowOff>76200</xdr:rowOff>
    </xdr:from>
    <xdr:to>
      <xdr:col>0</xdr:col>
      <xdr:colOff>1679739</xdr:colOff>
      <xdr:row>6</xdr:row>
      <xdr:rowOff>219075</xdr:rowOff>
    </xdr:to>
    <xdr:pic>
      <xdr:nvPicPr>
        <xdr:cNvPr id="3" name="Imagen 2" descr="Image result for udg logo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76200"/>
          <a:ext cx="1108239" cy="144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39"/>
  <sheetViews>
    <sheetView tabSelected="1" workbookViewId="0">
      <selection activeCell="D37" sqref="D37"/>
    </sheetView>
  </sheetViews>
  <sheetFormatPr baseColWidth="10" defaultColWidth="10.7109375" defaultRowHeight="15" x14ac:dyDescent="0.25"/>
  <cols>
    <col min="1" max="1" width="82.85546875" customWidth="1"/>
    <col min="2" max="2" width="12.85546875" customWidth="1"/>
    <col min="3" max="3" width="12.28515625" customWidth="1"/>
    <col min="4" max="4" width="22" customWidth="1"/>
    <col min="5" max="5" width="20.5703125" customWidth="1"/>
    <col min="6" max="6" width="23.42578125" customWidth="1"/>
    <col min="7" max="7" width="21.7109375" customWidth="1"/>
    <col min="8" max="8" width="22.5703125" customWidth="1"/>
    <col min="9" max="9" width="28.42578125" customWidth="1"/>
    <col min="11" max="11" width="75.42578125" customWidth="1"/>
    <col min="12" max="12" width="26.42578125" customWidth="1"/>
    <col min="13" max="13" width="28.5703125" customWidth="1"/>
    <col min="14" max="14" width="24.5703125" customWidth="1"/>
  </cols>
  <sheetData>
    <row r="6" spans="1:9" ht="27.75" x14ac:dyDescent="0.4">
      <c r="A6" s="232" t="s">
        <v>0</v>
      </c>
      <c r="B6" s="232"/>
      <c r="C6" s="232"/>
      <c r="D6" s="232"/>
      <c r="E6" s="232"/>
      <c r="F6" s="232"/>
      <c r="G6" s="232"/>
      <c r="H6" s="232"/>
      <c r="I6" s="232"/>
    </row>
    <row r="7" spans="1:9" ht="27.75" x14ac:dyDescent="0.4">
      <c r="A7" s="232" t="s">
        <v>1805</v>
      </c>
      <c r="B7" s="232"/>
      <c r="C7" s="232"/>
      <c r="D7" s="232"/>
      <c r="E7" s="232"/>
      <c r="F7" s="232"/>
      <c r="G7" s="232"/>
      <c r="H7" s="232"/>
      <c r="I7" s="232"/>
    </row>
    <row r="8" spans="1:9" ht="22.5" x14ac:dyDescent="0.3">
      <c r="A8" s="233" t="s">
        <v>2917</v>
      </c>
      <c r="B8" s="233"/>
      <c r="C8" s="233"/>
      <c r="D8" s="233"/>
      <c r="E8" s="233"/>
      <c r="F8" s="233"/>
      <c r="G8" s="233"/>
      <c r="H8" s="233"/>
      <c r="I8" s="233"/>
    </row>
    <row r="9" spans="1:9" ht="78.75" x14ac:dyDescent="0.4">
      <c r="A9" s="167" t="s">
        <v>1</v>
      </c>
      <c r="B9" s="1" t="s">
        <v>2</v>
      </c>
      <c r="C9" s="1" t="s">
        <v>3</v>
      </c>
      <c r="D9" s="1" t="s">
        <v>2918</v>
      </c>
      <c r="E9" s="1" t="s">
        <v>4</v>
      </c>
      <c r="F9" s="1" t="s">
        <v>2919</v>
      </c>
      <c r="G9" s="1" t="s">
        <v>5</v>
      </c>
      <c r="H9" s="1" t="s">
        <v>6</v>
      </c>
      <c r="I9" s="17" t="s">
        <v>7</v>
      </c>
    </row>
    <row r="11" spans="1:9" x14ac:dyDescent="0.25">
      <c r="A11" s="6" t="s">
        <v>8</v>
      </c>
      <c r="B11" s="6">
        <f>+ABOGADO!E83</f>
        <v>56</v>
      </c>
      <c r="C11" s="6">
        <f>+ABOGADO!F83</f>
        <v>196</v>
      </c>
      <c r="D11" s="19">
        <v>77070.999999999985</v>
      </c>
      <c r="E11" s="19">
        <v>0</v>
      </c>
      <c r="F11" s="19">
        <v>7367</v>
      </c>
      <c r="G11" s="19">
        <f>+D11+E11+F11</f>
        <v>84437.999999999985</v>
      </c>
      <c r="H11" s="19">
        <v>0</v>
      </c>
      <c r="I11" s="19">
        <f>+G11+H11</f>
        <v>84437.999999999985</v>
      </c>
    </row>
    <row r="12" spans="1:9" x14ac:dyDescent="0.25">
      <c r="A12" s="6" t="s">
        <v>12</v>
      </c>
      <c r="B12" s="6">
        <f>+AGROBIOTECNOLOGÍA!E71</f>
        <v>36</v>
      </c>
      <c r="C12" s="6">
        <f>+AGROBIOTECNOLOGÍA!F71</f>
        <v>84</v>
      </c>
      <c r="D12" s="19">
        <v>9349</v>
      </c>
      <c r="E12" s="19">
        <v>35158</v>
      </c>
      <c r="F12" s="19">
        <v>65450.2</v>
      </c>
      <c r="G12" s="19">
        <f t="shared" ref="G12:G35" si="0">+D12+E12+F12</f>
        <v>109957.2</v>
      </c>
      <c r="H12" s="19">
        <v>0</v>
      </c>
      <c r="I12" s="19">
        <f t="shared" ref="I12:I38" si="1">+G12+H12</f>
        <v>109957.2</v>
      </c>
    </row>
    <row r="13" spans="1:9" x14ac:dyDescent="0.25">
      <c r="A13" s="6" t="s">
        <v>13</v>
      </c>
      <c r="B13" s="6">
        <f>+AGRONEGOCIOS!E76</f>
        <v>42</v>
      </c>
      <c r="C13" s="6">
        <f>+AGRONEGOCIOS!F76</f>
        <v>151</v>
      </c>
      <c r="D13" s="19">
        <v>2990.2</v>
      </c>
      <c r="E13" s="19">
        <v>14254</v>
      </c>
      <c r="F13" s="19">
        <v>36028.699999999997</v>
      </c>
      <c r="G13" s="19">
        <f t="shared" si="0"/>
        <v>53272.899999999994</v>
      </c>
      <c r="H13" s="19">
        <v>0</v>
      </c>
      <c r="I13" s="19">
        <f t="shared" si="1"/>
        <v>53272.899999999994</v>
      </c>
    </row>
    <row r="14" spans="1:9" x14ac:dyDescent="0.25">
      <c r="A14" s="6" t="s">
        <v>14</v>
      </c>
      <c r="B14" s="6">
        <f>+'DES. TUR'!E56</f>
        <v>21</v>
      </c>
      <c r="C14" s="6">
        <f>+'DES. TUR'!F56</f>
        <v>80</v>
      </c>
      <c r="D14" s="19">
        <v>19862.599999999999</v>
      </c>
      <c r="E14" s="19">
        <v>37934</v>
      </c>
      <c r="F14" s="19">
        <v>9152</v>
      </c>
      <c r="G14" s="19">
        <f t="shared" si="0"/>
        <v>66948.600000000006</v>
      </c>
      <c r="H14" s="19">
        <v>0</v>
      </c>
      <c r="I14" s="19">
        <f t="shared" si="1"/>
        <v>66948.600000000006</v>
      </c>
    </row>
    <row r="15" spans="1:9" x14ac:dyDescent="0.25">
      <c r="A15" s="6" t="s">
        <v>15</v>
      </c>
      <c r="B15" s="6">
        <f>+ENFERMERÍA!E58</f>
        <v>26</v>
      </c>
      <c r="C15" s="6">
        <f>+ENFERMERÍA!F58</f>
        <v>188</v>
      </c>
      <c r="D15" s="19">
        <v>55583.92</v>
      </c>
      <c r="E15" s="19">
        <v>5800</v>
      </c>
      <c r="F15" s="19">
        <v>27736</v>
      </c>
      <c r="G15" s="19">
        <f t="shared" si="0"/>
        <v>89119.92</v>
      </c>
      <c r="H15" s="19">
        <v>5800</v>
      </c>
      <c r="I15" s="19">
        <f t="shared" si="1"/>
        <v>94919.92</v>
      </c>
    </row>
    <row r="16" spans="1:9" x14ac:dyDescent="0.25">
      <c r="A16" s="6" t="s">
        <v>16</v>
      </c>
      <c r="B16" s="6">
        <f>+GEOFÍSICA!E70</f>
        <v>43</v>
      </c>
      <c r="C16" s="6">
        <f>+GEOFÍSICA!F70</f>
        <v>55</v>
      </c>
      <c r="D16" s="19">
        <v>89139</v>
      </c>
      <c r="E16" s="19">
        <v>0</v>
      </c>
      <c r="F16" s="19">
        <v>18074.75</v>
      </c>
      <c r="G16" s="19">
        <f t="shared" si="0"/>
        <v>107213.75</v>
      </c>
      <c r="H16" s="19">
        <v>0</v>
      </c>
      <c r="I16" s="19">
        <f t="shared" si="1"/>
        <v>107213.75</v>
      </c>
    </row>
    <row r="17" spans="1:9" x14ac:dyDescent="0.25">
      <c r="A17" s="6" t="s">
        <v>17</v>
      </c>
      <c r="B17" s="6">
        <f>+LETRAS!E237</f>
        <v>202</v>
      </c>
      <c r="C17" s="6">
        <f>+LETRAS!F237</f>
        <v>713</v>
      </c>
      <c r="D17" s="19">
        <v>99848.162999999986</v>
      </c>
      <c r="E17" s="19">
        <v>12190</v>
      </c>
      <c r="F17" s="19">
        <v>28693.5</v>
      </c>
      <c r="G17" s="19">
        <f t="shared" si="0"/>
        <v>140731.663</v>
      </c>
      <c r="H17" s="19">
        <v>4390</v>
      </c>
      <c r="I17" s="19">
        <f t="shared" si="1"/>
        <v>145121.663</v>
      </c>
    </row>
    <row r="18" spans="1:9" x14ac:dyDescent="0.25">
      <c r="A18" s="6" t="s">
        <v>18</v>
      </c>
      <c r="B18" s="6">
        <f>+MCP!E79</f>
        <v>45</v>
      </c>
      <c r="C18" s="6">
        <f>+MCP!F79</f>
        <v>219</v>
      </c>
      <c r="D18" s="19">
        <v>94897.969999999987</v>
      </c>
      <c r="E18" s="19">
        <v>71653.489999999991</v>
      </c>
      <c r="F18" s="19">
        <v>34900</v>
      </c>
      <c r="G18" s="19">
        <f t="shared" si="0"/>
        <v>201451.45999999996</v>
      </c>
      <c r="H18" s="19">
        <v>71653.489999999991</v>
      </c>
      <c r="I18" s="19">
        <f t="shared" si="1"/>
        <v>273104.94999999995</v>
      </c>
    </row>
    <row r="19" spans="1:9" x14ac:dyDescent="0.25">
      <c r="A19" s="6" t="s">
        <v>19</v>
      </c>
      <c r="B19" s="6">
        <f>+MVZ!E75</f>
        <v>42</v>
      </c>
      <c r="C19" s="6">
        <f>+MVZ!F75</f>
        <v>98</v>
      </c>
      <c r="D19" s="19">
        <v>36482.949999999997</v>
      </c>
      <c r="E19" s="19">
        <v>6398.4</v>
      </c>
      <c r="F19" s="19">
        <v>131454</v>
      </c>
      <c r="G19" s="19">
        <f t="shared" si="0"/>
        <v>174335.35</v>
      </c>
      <c r="H19" s="19">
        <v>0</v>
      </c>
      <c r="I19" s="19">
        <f t="shared" si="1"/>
        <v>174335.35</v>
      </c>
    </row>
    <row r="20" spans="1:9" x14ac:dyDescent="0.25">
      <c r="A20" s="6" t="s">
        <v>20</v>
      </c>
      <c r="B20" s="6">
        <f>+'NEGOCIOS I.'!E124</f>
        <v>87</v>
      </c>
      <c r="C20" s="6">
        <f>+'NEGOCIOS I.'!F124</f>
        <v>269</v>
      </c>
      <c r="D20" s="19">
        <v>33563.56</v>
      </c>
      <c r="E20" s="19">
        <v>39357.400000000009</v>
      </c>
      <c r="F20" s="19">
        <v>32155.599999999999</v>
      </c>
      <c r="G20" s="19">
        <f t="shared" si="0"/>
        <v>105076.56</v>
      </c>
      <c r="H20" s="19">
        <v>10975</v>
      </c>
      <c r="I20" s="19">
        <f t="shared" si="1"/>
        <v>116051.56</v>
      </c>
    </row>
    <row r="21" spans="1:9" x14ac:dyDescent="0.25">
      <c r="A21" s="6" t="s">
        <v>21</v>
      </c>
      <c r="B21" s="6">
        <f>+NUTRICIÓN!E39</f>
        <v>16</v>
      </c>
      <c r="C21" s="6">
        <f>+NUTRICIÓN!F39</f>
        <v>84</v>
      </c>
      <c r="D21" s="19"/>
      <c r="E21" s="19">
        <v>0</v>
      </c>
      <c r="F21" s="19">
        <v>34750.5</v>
      </c>
      <c r="G21" s="19">
        <f t="shared" si="0"/>
        <v>34750.5</v>
      </c>
      <c r="H21" s="19">
        <v>0</v>
      </c>
      <c r="I21" s="19">
        <f t="shared" si="1"/>
        <v>34750.5</v>
      </c>
    </row>
    <row r="22" spans="1:9" x14ac:dyDescent="0.25">
      <c r="A22" s="6" t="s">
        <v>22</v>
      </c>
      <c r="B22" s="6">
        <f>+PERIODISMO!E165</f>
        <v>127</v>
      </c>
      <c r="C22" s="6">
        <f>+PERIODISMO!F165</f>
        <v>478</v>
      </c>
      <c r="D22" s="19">
        <v>91228.340000000011</v>
      </c>
      <c r="E22" s="19">
        <v>4555.2</v>
      </c>
      <c r="F22" s="19">
        <v>32025</v>
      </c>
      <c r="G22" s="19">
        <f t="shared" si="0"/>
        <v>127808.54000000001</v>
      </c>
      <c r="H22" s="19">
        <v>3960</v>
      </c>
      <c r="I22" s="19">
        <f t="shared" si="1"/>
        <v>131768.54</v>
      </c>
    </row>
    <row r="23" spans="1:9" x14ac:dyDescent="0.25">
      <c r="A23" s="6" t="s">
        <v>23</v>
      </c>
      <c r="B23" s="6">
        <f>+PSICOLOGÍA!E152</f>
        <v>117</v>
      </c>
      <c r="C23" s="6">
        <f>+PSICOLOGÍA!F152</f>
        <v>492</v>
      </c>
      <c r="D23" s="19">
        <v>30240.5</v>
      </c>
      <c r="E23" s="19">
        <v>7264.7999999999993</v>
      </c>
      <c r="F23" s="19">
        <v>101654.95</v>
      </c>
      <c r="G23" s="19">
        <f t="shared" si="0"/>
        <v>139160.25</v>
      </c>
      <c r="H23" s="19">
        <v>1500</v>
      </c>
      <c r="I23" s="19">
        <f t="shared" si="1"/>
        <v>140660.25</v>
      </c>
    </row>
    <row r="24" spans="1:9" x14ac:dyDescent="0.25">
      <c r="A24" s="6" t="s">
        <v>24</v>
      </c>
      <c r="B24" s="6">
        <f>+SLPCE!E64</f>
        <v>84</v>
      </c>
      <c r="C24" s="6">
        <f>+SLPCE!F64</f>
        <v>248</v>
      </c>
      <c r="D24" s="19">
        <v>79061.8</v>
      </c>
      <c r="E24" s="19">
        <v>806.40000000000009</v>
      </c>
      <c r="F24" s="19">
        <v>0</v>
      </c>
      <c r="G24" s="19">
        <f t="shared" si="0"/>
        <v>79868.2</v>
      </c>
      <c r="H24" s="19">
        <v>0</v>
      </c>
      <c r="I24" s="19">
        <f t="shared" si="1"/>
        <v>79868.2</v>
      </c>
    </row>
    <row r="25" spans="1:9" x14ac:dyDescent="0.25">
      <c r="A25" s="6" t="s">
        <v>25</v>
      </c>
      <c r="B25" s="6">
        <f>+'SIST. BIO.'!E115</f>
        <v>88</v>
      </c>
      <c r="C25" s="6">
        <f>+'SIST. BIO.'!F115</f>
        <v>113</v>
      </c>
      <c r="D25" s="19">
        <v>171762.45</v>
      </c>
      <c r="E25" s="19">
        <v>0</v>
      </c>
      <c r="F25" s="19">
        <v>40918.43</v>
      </c>
      <c r="G25" s="19">
        <f t="shared" si="0"/>
        <v>212680.88</v>
      </c>
      <c r="H25" s="19">
        <v>0</v>
      </c>
      <c r="I25" s="19">
        <f t="shared" si="1"/>
        <v>212680.88</v>
      </c>
    </row>
    <row r="26" spans="1:9" x14ac:dyDescent="0.25">
      <c r="A26" s="6" t="s">
        <v>26</v>
      </c>
      <c r="B26" s="6">
        <f>+TELEMATICA!E114</f>
        <v>118</v>
      </c>
      <c r="C26" s="6">
        <f>+TELEMATICA!F114</f>
        <v>245</v>
      </c>
      <c r="D26" s="19">
        <v>11916.599999999999</v>
      </c>
      <c r="E26" s="19">
        <v>43327.19999999999</v>
      </c>
      <c r="F26" s="19">
        <v>28244</v>
      </c>
      <c r="G26" s="19">
        <f t="shared" si="0"/>
        <v>83487.799999999988</v>
      </c>
      <c r="H26" s="19">
        <v>0</v>
      </c>
      <c r="I26" s="19">
        <f t="shared" si="1"/>
        <v>83487.799999999988</v>
      </c>
    </row>
    <row r="27" spans="1:9" x14ac:dyDescent="0.25">
      <c r="A27" s="6" t="s">
        <v>27</v>
      </c>
      <c r="B27" s="6">
        <f>+'TRABAJO SOC.'!E43</f>
        <v>5</v>
      </c>
      <c r="C27" s="6">
        <f>+'TRABAJO SOC.'!F43</f>
        <v>14</v>
      </c>
      <c r="D27" s="19">
        <v>1324</v>
      </c>
      <c r="E27" s="19">
        <v>6449.2</v>
      </c>
      <c r="F27" s="19">
        <v>293.25</v>
      </c>
      <c r="G27" s="19">
        <f t="shared" si="0"/>
        <v>8066.45</v>
      </c>
      <c r="H27" s="19">
        <v>2800</v>
      </c>
      <c r="I27" s="19">
        <f t="shared" si="1"/>
        <v>10866.45</v>
      </c>
    </row>
    <row r="28" spans="1:9" x14ac:dyDescent="0.25">
      <c r="A28" s="6" t="s">
        <v>28</v>
      </c>
      <c r="B28" s="6">
        <f>+'MAESTRÍA ADMON.'!E79</f>
        <v>46</v>
      </c>
      <c r="C28" s="6">
        <f>+'MAESTRÍA ADMON.'!F79</f>
        <v>267</v>
      </c>
      <c r="D28" s="19">
        <v>14058.8</v>
      </c>
      <c r="E28" s="19">
        <v>10190.400000000001</v>
      </c>
      <c r="F28" s="19">
        <v>63326.400000000001</v>
      </c>
      <c r="G28" s="19">
        <f t="shared" si="0"/>
        <v>87575.6</v>
      </c>
      <c r="H28" s="19">
        <v>0</v>
      </c>
      <c r="I28" s="19">
        <f t="shared" si="1"/>
        <v>87575.6</v>
      </c>
    </row>
    <row r="29" spans="1:9" x14ac:dyDescent="0.25">
      <c r="A29" s="6" t="s">
        <v>29</v>
      </c>
      <c r="B29" s="6">
        <f>+'MAESTRÍA CCOAN'!E22</f>
        <v>8</v>
      </c>
      <c r="C29" s="6">
        <f>+'MAESTRÍA CCOAN'!F22</f>
        <v>24</v>
      </c>
      <c r="D29" s="19">
        <v>5928.3600000000006</v>
      </c>
      <c r="E29" s="19">
        <v>0</v>
      </c>
      <c r="F29" s="19">
        <v>5928.36</v>
      </c>
      <c r="G29" s="19">
        <f t="shared" si="0"/>
        <v>11856.720000000001</v>
      </c>
      <c r="H29" s="19">
        <v>0</v>
      </c>
      <c r="I29" s="19">
        <f t="shared" si="1"/>
        <v>11856.720000000001</v>
      </c>
    </row>
    <row r="30" spans="1:9" x14ac:dyDescent="0.25">
      <c r="A30" s="6" t="s">
        <v>30</v>
      </c>
      <c r="B30" s="6">
        <f>+'MAESTRÍA EN DERECHO'!E99</f>
        <v>68</v>
      </c>
      <c r="C30" s="6">
        <f>+'MAESTRÍA EN DERECHO'!F99</f>
        <v>113</v>
      </c>
      <c r="D30" s="19">
        <v>9876.9</v>
      </c>
      <c r="E30" s="19"/>
      <c r="F30" s="19">
        <v>71203.3</v>
      </c>
      <c r="G30" s="19">
        <f t="shared" si="0"/>
        <v>81080.2</v>
      </c>
      <c r="H30" s="19">
        <v>0</v>
      </c>
      <c r="I30" s="19">
        <f t="shared" si="1"/>
        <v>81080.2</v>
      </c>
    </row>
    <row r="31" spans="1:9" x14ac:dyDescent="0.25">
      <c r="A31" s="6" t="s">
        <v>9</v>
      </c>
      <c r="B31" s="6">
        <f>+'MAESTRÍA ESTU. SOCIO.'!E66</f>
        <v>39</v>
      </c>
      <c r="C31" s="6">
        <f>+'MAESTRÍA ESTU. SOCIO.'!F66</f>
        <v>101</v>
      </c>
      <c r="D31" s="19">
        <v>0</v>
      </c>
      <c r="E31" s="19">
        <v>3399</v>
      </c>
      <c r="F31" s="19">
        <v>35744</v>
      </c>
      <c r="G31" s="19">
        <f t="shared" si="0"/>
        <v>39143</v>
      </c>
      <c r="H31" s="19">
        <v>0</v>
      </c>
      <c r="I31" s="19">
        <f t="shared" si="1"/>
        <v>39143</v>
      </c>
    </row>
    <row r="32" spans="1:9" x14ac:dyDescent="0.25">
      <c r="A32" s="6" t="s">
        <v>31</v>
      </c>
      <c r="B32" s="6">
        <f>+'MAESTRÍA EN SALUD P.'!E57</f>
        <v>31</v>
      </c>
      <c r="C32" s="6">
        <f>+'MAESTRÍA EN SALUD P.'!F57</f>
        <v>135</v>
      </c>
      <c r="D32" s="19">
        <v>16637.8</v>
      </c>
      <c r="E32" s="19">
        <v>0</v>
      </c>
      <c r="F32" s="19">
        <v>63911.199999999997</v>
      </c>
      <c r="G32" s="19">
        <f t="shared" si="0"/>
        <v>80549</v>
      </c>
      <c r="H32" s="19">
        <v>0</v>
      </c>
      <c r="I32" s="19">
        <f t="shared" si="1"/>
        <v>80549</v>
      </c>
    </row>
    <row r="33" spans="1:9" x14ac:dyDescent="0.25">
      <c r="A33" s="6" t="s">
        <v>10</v>
      </c>
      <c r="B33" s="6">
        <f>+'MAESTRÍA PSICOLOGÍA'!E49</f>
        <v>36</v>
      </c>
      <c r="C33" s="6">
        <f>+'MAESTRÍA PSICOLOGÍA'!F49</f>
        <v>97</v>
      </c>
      <c r="D33" s="19">
        <v>0</v>
      </c>
      <c r="E33" s="19">
        <v>0</v>
      </c>
      <c r="F33" s="19">
        <v>120972</v>
      </c>
      <c r="G33" s="19">
        <f t="shared" si="0"/>
        <v>120972</v>
      </c>
      <c r="H33" s="19">
        <v>0</v>
      </c>
      <c r="I33" s="19">
        <f t="shared" si="1"/>
        <v>120972</v>
      </c>
    </row>
    <row r="34" spans="1:9" x14ac:dyDescent="0.25">
      <c r="A34" s="6" t="s">
        <v>32</v>
      </c>
      <c r="B34" s="6">
        <f>+DOAN!E17</f>
        <v>3</v>
      </c>
      <c r="C34" s="6">
        <f>+DOAN!F17</f>
        <v>6</v>
      </c>
      <c r="D34" s="19">
        <v>11418</v>
      </c>
      <c r="E34" s="19">
        <v>0</v>
      </c>
      <c r="F34" s="19">
        <v>0</v>
      </c>
      <c r="G34" s="19">
        <f t="shared" si="0"/>
        <v>11418</v>
      </c>
      <c r="H34" s="19">
        <v>0</v>
      </c>
      <c r="I34" s="19">
        <f t="shared" si="1"/>
        <v>11418</v>
      </c>
    </row>
    <row r="35" spans="1:9" x14ac:dyDescent="0.25">
      <c r="A35" s="6" t="s">
        <v>11</v>
      </c>
      <c r="B35" s="6">
        <f>+'DOC. PSICOLOGÍA'!E29</f>
        <v>2</v>
      </c>
      <c r="C35" s="6">
        <f>+'DOC. PSICOLOGÍA'!F29</f>
        <v>6</v>
      </c>
      <c r="D35" s="19">
        <v>1660</v>
      </c>
      <c r="E35" s="19">
        <v>0</v>
      </c>
      <c r="F35" s="19">
        <v>6451</v>
      </c>
      <c r="G35" s="19">
        <f t="shared" si="0"/>
        <v>8111</v>
      </c>
      <c r="H35" s="19">
        <v>0</v>
      </c>
      <c r="I35" s="19">
        <f t="shared" si="1"/>
        <v>8111</v>
      </c>
    </row>
    <row r="36" spans="1:9" x14ac:dyDescent="0.25">
      <c r="A36" s="6" t="s">
        <v>2922</v>
      </c>
      <c r="B36" s="6"/>
      <c r="C36" s="6"/>
      <c r="D36" s="19">
        <v>0</v>
      </c>
      <c r="E36" s="19">
        <v>0</v>
      </c>
      <c r="F36" s="19">
        <v>0</v>
      </c>
      <c r="G36" s="19">
        <v>18921.509999999998</v>
      </c>
      <c r="H36" s="19">
        <v>0</v>
      </c>
      <c r="I36" s="19">
        <f t="shared" si="1"/>
        <v>18921.509999999998</v>
      </c>
    </row>
    <row r="37" spans="1:9" x14ac:dyDescent="0.25">
      <c r="A37" s="6" t="s">
        <v>2921</v>
      </c>
      <c r="B37" s="6"/>
      <c r="C37" s="6"/>
      <c r="D37" s="19">
        <v>0</v>
      </c>
      <c r="E37" s="19">
        <v>0</v>
      </c>
      <c r="F37" s="19">
        <v>0</v>
      </c>
      <c r="G37" s="234">
        <v>0</v>
      </c>
      <c r="H37" s="10">
        <v>140926.46</v>
      </c>
      <c r="I37" s="19">
        <f>+G37+H37</f>
        <v>140926.46</v>
      </c>
    </row>
    <row r="38" spans="1:9" x14ac:dyDescent="0.25">
      <c r="A38" s="6" t="s">
        <v>2920</v>
      </c>
      <c r="B38" s="123"/>
      <c r="C38" s="123"/>
      <c r="D38" s="10">
        <v>0</v>
      </c>
      <c r="E38" s="10">
        <v>0</v>
      </c>
      <c r="F38" s="10">
        <v>0</v>
      </c>
      <c r="G38" s="10">
        <f>140000+140000</f>
        <v>280000</v>
      </c>
      <c r="H38" s="234">
        <v>0</v>
      </c>
      <c r="I38" s="19">
        <f>+G38+H38</f>
        <v>280000</v>
      </c>
    </row>
    <row r="39" spans="1:9" x14ac:dyDescent="0.25">
      <c r="A39" s="6"/>
      <c r="B39" s="123">
        <f>SUM(B11:B38)</f>
        <v>1388</v>
      </c>
      <c r="C39" s="123">
        <f>SUM(C11:C38)</f>
        <v>4476</v>
      </c>
      <c r="D39" s="10">
        <f>SUM(D11:D38)</f>
        <v>963901.91300000006</v>
      </c>
      <c r="E39" s="10">
        <f>SUM(E11:E38)</f>
        <v>298737.49</v>
      </c>
      <c r="F39" s="10">
        <f>SUM(F11:F38)</f>
        <v>996434.14</v>
      </c>
      <c r="G39" s="10">
        <f>SUM(G11:G38)</f>
        <v>2557995.0529999998</v>
      </c>
      <c r="H39" s="10">
        <f>SUM(H11:H38)</f>
        <v>242004.94999999998</v>
      </c>
      <c r="I39" s="10">
        <f>SUM(I11:I38)</f>
        <v>2800000.0029999996</v>
      </c>
    </row>
  </sheetData>
  <mergeCells count="3">
    <mergeCell ref="A6:I6"/>
    <mergeCell ref="A8:I8"/>
    <mergeCell ref="A7:I7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75"/>
  <sheetViews>
    <sheetView workbookViewId="0">
      <selection activeCell="C47" sqref="C47"/>
    </sheetView>
  </sheetViews>
  <sheetFormatPr baseColWidth="10" defaultColWidth="10.7109375" defaultRowHeight="15" x14ac:dyDescent="0.25"/>
  <cols>
    <col min="3" max="3" width="60.7109375" customWidth="1"/>
    <col min="4" max="4" width="33.28515625" customWidth="1"/>
    <col min="5" max="5" width="26.5703125" customWidth="1"/>
    <col min="6" max="6" width="19.140625" customWidth="1"/>
    <col min="7" max="7" width="21.140625" customWidth="1"/>
    <col min="8" max="8" width="18.7109375" customWidth="1"/>
    <col min="10" max="10" width="3.85546875" customWidth="1"/>
  </cols>
  <sheetData>
    <row r="1" spans="1:10" ht="27.75" x14ac:dyDescent="0.4">
      <c r="A1" s="232" t="s">
        <v>1806</v>
      </c>
      <c r="B1" s="232"/>
      <c r="C1" s="232"/>
      <c r="D1" s="232"/>
      <c r="E1" s="232"/>
      <c r="F1" s="232"/>
      <c r="G1" s="232"/>
      <c r="H1" s="232"/>
      <c r="I1" s="232"/>
      <c r="J1" s="232"/>
    </row>
    <row r="2" spans="1:10" x14ac:dyDescent="0.25">
      <c r="A2" s="22" t="s">
        <v>33</v>
      </c>
      <c r="B2" s="22" t="s">
        <v>34</v>
      </c>
      <c r="C2" s="23" t="s">
        <v>19</v>
      </c>
      <c r="D2" s="22" t="s">
        <v>35</v>
      </c>
      <c r="E2" s="22" t="s">
        <v>36</v>
      </c>
      <c r="F2" s="22" t="s">
        <v>37</v>
      </c>
      <c r="G2" s="22" t="s">
        <v>38</v>
      </c>
      <c r="H2" s="22" t="s">
        <v>171</v>
      </c>
      <c r="I2" s="25"/>
      <c r="J2" s="25"/>
    </row>
    <row r="3" spans="1:10" x14ac:dyDescent="0.25">
      <c r="A3" s="26">
        <v>606</v>
      </c>
      <c r="B3" s="27">
        <v>3</v>
      </c>
      <c r="C3" s="28" t="s">
        <v>928</v>
      </c>
      <c r="D3" s="6" t="s">
        <v>929</v>
      </c>
      <c r="E3" s="6" t="s">
        <v>930</v>
      </c>
      <c r="F3" s="29" t="s">
        <v>931</v>
      </c>
      <c r="G3" s="6" t="s">
        <v>43</v>
      </c>
      <c r="H3" s="50">
        <v>8670</v>
      </c>
      <c r="J3" s="25"/>
    </row>
    <row r="4" spans="1:10" x14ac:dyDescent="0.25">
      <c r="A4" s="26">
        <v>608</v>
      </c>
      <c r="B4" s="27">
        <v>3</v>
      </c>
      <c r="C4" s="28" t="s">
        <v>932</v>
      </c>
      <c r="D4" s="6" t="s">
        <v>933</v>
      </c>
      <c r="E4" s="6" t="s">
        <v>934</v>
      </c>
      <c r="F4" s="29">
        <v>2008</v>
      </c>
      <c r="G4" s="6" t="s">
        <v>47</v>
      </c>
      <c r="H4" s="50">
        <v>930</v>
      </c>
      <c r="J4" s="25"/>
    </row>
    <row r="5" spans="1:10" x14ac:dyDescent="0.25">
      <c r="A5" s="26">
        <v>609</v>
      </c>
      <c r="B5" s="27">
        <v>8</v>
      </c>
      <c r="C5" s="28" t="s">
        <v>310</v>
      </c>
      <c r="D5" s="6" t="s">
        <v>935</v>
      </c>
      <c r="E5" s="6" t="s">
        <v>312</v>
      </c>
      <c r="F5" s="29"/>
      <c r="G5" s="6" t="s">
        <v>43</v>
      </c>
      <c r="H5" s="51">
        <v>4232</v>
      </c>
      <c r="J5" s="25"/>
    </row>
    <row r="6" spans="1:10" x14ac:dyDescent="0.25">
      <c r="A6" s="26">
        <v>611</v>
      </c>
      <c r="B6" s="27">
        <v>2</v>
      </c>
      <c r="C6" s="28" t="s">
        <v>936</v>
      </c>
      <c r="D6" s="6" t="s">
        <v>937</v>
      </c>
      <c r="E6" s="6" t="s">
        <v>312</v>
      </c>
      <c r="F6" s="29" t="s">
        <v>313</v>
      </c>
      <c r="G6" s="6" t="s">
        <v>43</v>
      </c>
      <c r="H6" s="51">
        <v>450</v>
      </c>
      <c r="J6" s="25"/>
    </row>
    <row r="7" spans="1:10" x14ac:dyDescent="0.25">
      <c r="A7" s="26">
        <v>612</v>
      </c>
      <c r="B7" s="113">
        <v>2</v>
      </c>
      <c r="C7" s="114" t="s">
        <v>938</v>
      </c>
      <c r="D7" s="86" t="s">
        <v>939</v>
      </c>
      <c r="E7" s="86" t="s">
        <v>42</v>
      </c>
      <c r="F7" s="115">
        <v>2015</v>
      </c>
      <c r="G7" s="86" t="s">
        <v>47</v>
      </c>
      <c r="H7" s="51">
        <v>240</v>
      </c>
      <c r="J7" s="25"/>
    </row>
    <row r="8" spans="1:10" x14ac:dyDescent="0.25">
      <c r="A8" s="26">
        <v>613</v>
      </c>
      <c r="B8" s="27">
        <v>3</v>
      </c>
      <c r="C8" s="28" t="s">
        <v>940</v>
      </c>
      <c r="D8" s="6" t="s">
        <v>941</v>
      </c>
      <c r="E8" s="6" t="s">
        <v>942</v>
      </c>
      <c r="F8" s="29" t="s">
        <v>943</v>
      </c>
      <c r="G8" s="6" t="s">
        <v>43</v>
      </c>
      <c r="H8" s="52">
        <v>2646</v>
      </c>
      <c r="J8" s="25"/>
    </row>
    <row r="9" spans="1:10" x14ac:dyDescent="0.25">
      <c r="A9" s="26">
        <v>616</v>
      </c>
      <c r="B9" s="27">
        <v>3</v>
      </c>
      <c r="C9" s="28" t="s">
        <v>944</v>
      </c>
      <c r="D9" s="6" t="s">
        <v>945</v>
      </c>
      <c r="E9" s="6" t="s">
        <v>42</v>
      </c>
      <c r="F9" s="29">
        <v>2014</v>
      </c>
      <c r="G9" s="6" t="s">
        <v>47</v>
      </c>
      <c r="H9" s="51">
        <v>315</v>
      </c>
      <c r="J9" s="25"/>
    </row>
    <row r="10" spans="1:10" x14ac:dyDescent="0.25">
      <c r="A10" s="26">
        <v>618</v>
      </c>
      <c r="B10" s="27">
        <v>3</v>
      </c>
      <c r="C10" s="28" t="s">
        <v>946</v>
      </c>
      <c r="D10" s="6" t="s">
        <v>947</v>
      </c>
      <c r="E10" s="6" t="s">
        <v>359</v>
      </c>
      <c r="F10" s="29">
        <v>2015</v>
      </c>
      <c r="G10" s="6" t="s">
        <v>43</v>
      </c>
      <c r="H10" s="63">
        <v>2730.6000000000004</v>
      </c>
      <c r="J10" s="25"/>
    </row>
    <row r="11" spans="1:10" x14ac:dyDescent="0.25">
      <c r="A11" s="26">
        <v>619</v>
      </c>
      <c r="B11" s="27">
        <v>3</v>
      </c>
      <c r="C11" s="28" t="s">
        <v>948</v>
      </c>
      <c r="D11" s="6" t="s">
        <v>949</v>
      </c>
      <c r="E11" s="6" t="s">
        <v>359</v>
      </c>
      <c r="F11" s="29">
        <v>2016</v>
      </c>
      <c r="G11" s="6" t="s">
        <v>43</v>
      </c>
      <c r="H11" s="63">
        <v>2908.3500000000004</v>
      </c>
      <c r="J11" s="25"/>
    </row>
    <row r="12" spans="1:10" ht="26.25" x14ac:dyDescent="0.25">
      <c r="A12" s="26">
        <v>625</v>
      </c>
      <c r="B12" s="27">
        <v>3</v>
      </c>
      <c r="C12" s="64" t="s">
        <v>950</v>
      </c>
      <c r="D12" s="6" t="s">
        <v>951</v>
      </c>
      <c r="E12" s="6" t="s">
        <v>952</v>
      </c>
      <c r="F12" s="29">
        <v>2012</v>
      </c>
      <c r="G12" s="6" t="s">
        <v>43</v>
      </c>
      <c r="H12" s="52">
        <v>8115</v>
      </c>
      <c r="J12" s="25"/>
    </row>
    <row r="13" spans="1:10" x14ac:dyDescent="0.25">
      <c r="A13" s="26">
        <v>626</v>
      </c>
      <c r="B13" s="27">
        <v>3</v>
      </c>
      <c r="C13" s="28" t="s">
        <v>953</v>
      </c>
      <c r="D13" s="6" t="s">
        <v>954</v>
      </c>
      <c r="E13" s="6" t="s">
        <v>955</v>
      </c>
      <c r="F13" s="29">
        <v>2004</v>
      </c>
      <c r="G13" s="6" t="s">
        <v>43</v>
      </c>
      <c r="H13" s="49">
        <v>2382</v>
      </c>
      <c r="J13" s="25"/>
    </row>
    <row r="14" spans="1:10" x14ac:dyDescent="0.25">
      <c r="A14" s="26">
        <v>628</v>
      </c>
      <c r="B14" s="27">
        <v>2</v>
      </c>
      <c r="C14" s="28" t="s">
        <v>956</v>
      </c>
      <c r="D14" s="6" t="s">
        <v>957</v>
      </c>
      <c r="E14" s="6" t="s">
        <v>958</v>
      </c>
      <c r="F14" s="29" t="s">
        <v>959</v>
      </c>
      <c r="G14" s="6" t="s">
        <v>43</v>
      </c>
      <c r="H14" s="50">
        <v>2864</v>
      </c>
      <c r="J14" s="25"/>
    </row>
    <row r="15" spans="1:10" x14ac:dyDescent="0.25">
      <c r="A15" s="39">
        <f>14-2</f>
        <v>12</v>
      </c>
      <c r="B15" s="39">
        <f>SUM(B3:B14)</f>
        <v>38</v>
      </c>
      <c r="H15" s="40">
        <f>SUM(H3:H14)</f>
        <v>36482.949999999997</v>
      </c>
      <c r="J15" s="25"/>
    </row>
    <row r="16" spans="1:10" x14ac:dyDescent="0.25">
      <c r="J16" s="25"/>
    </row>
    <row r="17" spans="1:10" x14ac:dyDescent="0.25">
      <c r="A17" s="41" t="s">
        <v>167</v>
      </c>
      <c r="B17" s="41" t="s">
        <v>168</v>
      </c>
      <c r="J17" s="25"/>
    </row>
    <row r="18" spans="1:10" ht="26.25" x14ac:dyDescent="0.4">
      <c r="A18" s="42">
        <f>+A15</f>
        <v>12</v>
      </c>
      <c r="B18" s="42">
        <f>+B15</f>
        <v>38</v>
      </c>
      <c r="C18" s="43" t="s">
        <v>169</v>
      </c>
      <c r="D18" s="25"/>
      <c r="E18" s="25"/>
      <c r="F18" s="25"/>
      <c r="G18" s="25"/>
      <c r="H18" s="25"/>
      <c r="I18" s="25"/>
      <c r="J18" s="25"/>
    </row>
    <row r="21" spans="1:10" x14ac:dyDescent="0.25">
      <c r="A21" s="54" t="s">
        <v>188</v>
      </c>
      <c r="B21" s="54" t="s">
        <v>34</v>
      </c>
      <c r="C21" s="55" t="s">
        <v>19</v>
      </c>
      <c r="D21" s="54" t="s">
        <v>35</v>
      </c>
      <c r="E21" s="54" t="s">
        <v>36</v>
      </c>
      <c r="F21" s="54" t="s">
        <v>37</v>
      </c>
      <c r="G21" s="54" t="s">
        <v>38</v>
      </c>
      <c r="H21" s="54" t="s">
        <v>171</v>
      </c>
      <c r="I21" s="18"/>
      <c r="J21" s="18"/>
    </row>
    <row r="22" spans="1:10" x14ac:dyDescent="0.25">
      <c r="A22" s="6" t="s">
        <v>960</v>
      </c>
      <c r="B22" s="6">
        <v>2</v>
      </c>
      <c r="C22" s="6" t="s">
        <v>961</v>
      </c>
      <c r="D22" s="6"/>
      <c r="E22" s="6"/>
      <c r="F22" s="6"/>
      <c r="G22" s="6"/>
      <c r="H22" s="19">
        <f>3199.2*2</f>
        <v>6398.4</v>
      </c>
      <c r="J22" s="18"/>
    </row>
    <row r="23" spans="1:10" x14ac:dyDescent="0.25">
      <c r="H23" s="129">
        <f>SUM(H22)</f>
        <v>6398.4</v>
      </c>
      <c r="J23" s="18"/>
    </row>
    <row r="24" spans="1:10" x14ac:dyDescent="0.25">
      <c r="A24" s="41" t="s">
        <v>167</v>
      </c>
      <c r="B24" s="41" t="s">
        <v>168</v>
      </c>
      <c r="J24" s="18"/>
    </row>
    <row r="25" spans="1:10" ht="26.25" x14ac:dyDescent="0.4">
      <c r="A25" s="42">
        <v>1</v>
      </c>
      <c r="B25" s="42">
        <f>+B22</f>
        <v>2</v>
      </c>
      <c r="C25" s="58" t="s">
        <v>221</v>
      </c>
      <c r="D25" s="18"/>
      <c r="E25" s="18"/>
      <c r="F25" s="18"/>
      <c r="G25" s="18"/>
      <c r="H25" s="18"/>
      <c r="I25" s="18"/>
      <c r="J25" s="18"/>
    </row>
    <row r="27" spans="1:10" x14ac:dyDescent="0.25">
      <c r="D27" s="9"/>
      <c r="E27" s="9"/>
      <c r="F27" s="95"/>
      <c r="G27" s="9"/>
    </row>
    <row r="28" spans="1:10" x14ac:dyDescent="0.25">
      <c r="A28" s="44"/>
      <c r="B28" s="44"/>
      <c r="C28" s="44"/>
      <c r="D28" s="59"/>
      <c r="E28" s="59"/>
      <c r="F28" s="96"/>
      <c r="G28" s="59"/>
      <c r="H28" s="44"/>
      <c r="I28" s="44"/>
      <c r="J28" s="44"/>
    </row>
    <row r="29" spans="1:10" x14ac:dyDescent="0.25">
      <c r="D29" s="9"/>
      <c r="E29" s="9"/>
      <c r="F29" s="9"/>
      <c r="G29" s="9"/>
      <c r="J29" s="44"/>
    </row>
    <row r="30" spans="1:10" ht="21" x14ac:dyDescent="0.35">
      <c r="A30" s="41" t="s">
        <v>167</v>
      </c>
      <c r="B30" s="41" t="s">
        <v>168</v>
      </c>
      <c r="G30" s="46" t="s">
        <v>39</v>
      </c>
      <c r="H30" s="47">
        <f>+H15+H23</f>
        <v>42881.35</v>
      </c>
      <c r="J30" s="44"/>
    </row>
    <row r="31" spans="1:10" ht="26.25" x14ac:dyDescent="0.4">
      <c r="A31" s="42">
        <f>+A18+A25</f>
        <v>13</v>
      </c>
      <c r="B31" s="42">
        <f>+B18+B25</f>
        <v>40</v>
      </c>
      <c r="C31" s="48" t="s">
        <v>170</v>
      </c>
      <c r="D31" s="44"/>
      <c r="E31" s="44"/>
      <c r="F31" s="44"/>
      <c r="G31" s="44"/>
      <c r="H31" s="44"/>
      <c r="I31" s="44"/>
      <c r="J31" s="44"/>
    </row>
    <row r="34" spans="1:10" ht="27.75" x14ac:dyDescent="0.4">
      <c r="A34" s="232" t="s">
        <v>1807</v>
      </c>
      <c r="B34" s="232"/>
      <c r="C34" s="232"/>
      <c r="D34" s="232"/>
      <c r="E34" s="232"/>
      <c r="F34" s="232"/>
      <c r="G34" s="232"/>
      <c r="H34" s="232"/>
      <c r="I34" s="232"/>
      <c r="J34" s="232"/>
    </row>
    <row r="35" spans="1:10" x14ac:dyDescent="0.25">
      <c r="A35" s="196" t="s">
        <v>33</v>
      </c>
      <c r="B35" s="196" t="s">
        <v>34</v>
      </c>
      <c r="C35" s="197" t="s">
        <v>19</v>
      </c>
      <c r="D35" s="196" t="s">
        <v>35</v>
      </c>
      <c r="E35" s="196" t="s">
        <v>36</v>
      </c>
      <c r="F35" s="196" t="s">
        <v>37</v>
      </c>
      <c r="G35" s="196" t="s">
        <v>38</v>
      </c>
      <c r="H35" s="196" t="s">
        <v>171</v>
      </c>
      <c r="I35" s="200"/>
      <c r="J35" s="200"/>
    </row>
    <row r="36" spans="1:10" x14ac:dyDescent="0.25">
      <c r="A36" s="6">
        <v>1</v>
      </c>
      <c r="B36" s="6">
        <v>1</v>
      </c>
      <c r="C36" s="171" t="s">
        <v>2056</v>
      </c>
      <c r="D36" s="171" t="s">
        <v>2058</v>
      </c>
      <c r="E36" s="171" t="s">
        <v>1840</v>
      </c>
      <c r="F36" s="171" t="s">
        <v>1920</v>
      </c>
      <c r="G36" s="6"/>
      <c r="H36" s="176">
        <v>648</v>
      </c>
      <c r="J36" s="200"/>
    </row>
    <row r="37" spans="1:10" ht="30" x14ac:dyDescent="0.25">
      <c r="A37" s="6">
        <f>+A36+1</f>
        <v>2</v>
      </c>
      <c r="B37" s="6">
        <v>1</v>
      </c>
      <c r="C37" s="171" t="s">
        <v>2057</v>
      </c>
      <c r="D37" s="171" t="s">
        <v>2059</v>
      </c>
      <c r="E37" s="171" t="s">
        <v>2060</v>
      </c>
      <c r="F37" s="171" t="s">
        <v>1885</v>
      </c>
      <c r="G37" s="6"/>
      <c r="H37" s="176">
        <v>1864</v>
      </c>
      <c r="J37" s="200"/>
    </row>
    <row r="38" spans="1:10" x14ac:dyDescent="0.25">
      <c r="A38" s="6">
        <f t="shared" ref="A38:A64" si="0">+A37+1</f>
        <v>3</v>
      </c>
      <c r="B38" s="6">
        <v>6</v>
      </c>
      <c r="C38" s="6" t="s">
        <v>2061</v>
      </c>
      <c r="D38" s="6" t="s">
        <v>2068</v>
      </c>
      <c r="E38" s="6" t="s">
        <v>2075</v>
      </c>
      <c r="F38" s="6" t="s">
        <v>1819</v>
      </c>
      <c r="G38" s="6"/>
      <c r="H38" s="19">
        <v>13992</v>
      </c>
      <c r="J38" s="200"/>
    </row>
    <row r="39" spans="1:10" x14ac:dyDescent="0.25">
      <c r="A39" s="6">
        <f t="shared" si="0"/>
        <v>4</v>
      </c>
      <c r="B39" s="6">
        <v>3</v>
      </c>
      <c r="C39" s="6" t="s">
        <v>2062</v>
      </c>
      <c r="D39" s="6" t="s">
        <v>2069</v>
      </c>
      <c r="E39" s="6" t="s">
        <v>2076</v>
      </c>
      <c r="F39" s="6" t="s">
        <v>1884</v>
      </c>
      <c r="G39" s="6"/>
      <c r="H39" s="19">
        <v>4356</v>
      </c>
      <c r="J39" s="200"/>
    </row>
    <row r="40" spans="1:10" x14ac:dyDescent="0.25">
      <c r="A40" s="6">
        <f t="shared" si="0"/>
        <v>5</v>
      </c>
      <c r="B40" s="6">
        <v>5</v>
      </c>
      <c r="C40" s="6" t="s">
        <v>2063</v>
      </c>
      <c r="D40" s="6" t="s">
        <v>2070</v>
      </c>
      <c r="E40" s="6" t="s">
        <v>2077</v>
      </c>
      <c r="F40" s="6" t="s">
        <v>1838</v>
      </c>
      <c r="G40" s="6"/>
      <c r="H40" s="19">
        <v>6745</v>
      </c>
      <c r="J40" s="200"/>
    </row>
    <row r="41" spans="1:10" x14ac:dyDescent="0.25">
      <c r="A41" s="6">
        <f t="shared" si="0"/>
        <v>6</v>
      </c>
      <c r="B41" s="6">
        <v>2</v>
      </c>
      <c r="C41" s="6" t="s">
        <v>2064</v>
      </c>
      <c r="D41" s="6" t="s">
        <v>2071</v>
      </c>
      <c r="E41" s="6" t="s">
        <v>2078</v>
      </c>
      <c r="F41" s="6" t="s">
        <v>1885</v>
      </c>
      <c r="G41" s="6"/>
      <c r="H41" s="19">
        <v>4446</v>
      </c>
      <c r="J41" s="200"/>
    </row>
    <row r="42" spans="1:10" x14ac:dyDescent="0.25">
      <c r="A42" s="6">
        <f t="shared" si="0"/>
        <v>7</v>
      </c>
      <c r="B42" s="6">
        <v>2</v>
      </c>
      <c r="C42" s="6" t="s">
        <v>2065</v>
      </c>
      <c r="D42" s="6" t="s">
        <v>2072</v>
      </c>
      <c r="E42" s="6" t="s">
        <v>1593</v>
      </c>
      <c r="F42" s="6" t="s">
        <v>1823</v>
      </c>
      <c r="G42" s="6"/>
      <c r="H42" s="19">
        <v>3648</v>
      </c>
      <c r="J42" s="200"/>
    </row>
    <row r="43" spans="1:10" x14ac:dyDescent="0.25">
      <c r="A43" s="6">
        <f t="shared" si="0"/>
        <v>8</v>
      </c>
      <c r="B43" s="6">
        <v>2</v>
      </c>
      <c r="C43" s="6" t="s">
        <v>2066</v>
      </c>
      <c r="D43" s="6" t="s">
        <v>2073</v>
      </c>
      <c r="E43" s="6" t="s">
        <v>1840</v>
      </c>
      <c r="F43" s="6" t="s">
        <v>1885</v>
      </c>
      <c r="G43" s="6"/>
      <c r="H43" s="19">
        <v>5192</v>
      </c>
      <c r="J43" s="200"/>
    </row>
    <row r="44" spans="1:10" x14ac:dyDescent="0.25">
      <c r="A44" s="6">
        <f t="shared" si="0"/>
        <v>9</v>
      </c>
      <c r="B44" s="6">
        <v>3</v>
      </c>
      <c r="C44" s="6" t="s">
        <v>2067</v>
      </c>
      <c r="D44" s="6" t="s">
        <v>2074</v>
      </c>
      <c r="E44" s="6" t="s">
        <v>119</v>
      </c>
      <c r="F44" s="6" t="s">
        <v>1923</v>
      </c>
      <c r="G44" s="6"/>
      <c r="H44" s="19">
        <v>1485</v>
      </c>
      <c r="J44" s="200"/>
    </row>
    <row r="45" spans="1:10" x14ac:dyDescent="0.25">
      <c r="A45" s="6">
        <f t="shared" si="0"/>
        <v>10</v>
      </c>
      <c r="B45" s="6">
        <v>2</v>
      </c>
      <c r="C45" s="171" t="s">
        <v>2095</v>
      </c>
      <c r="D45" s="6" t="s">
        <v>2079</v>
      </c>
      <c r="E45" s="6" t="s">
        <v>1857</v>
      </c>
      <c r="F45" s="171" t="s">
        <v>1885</v>
      </c>
      <c r="G45" s="6"/>
      <c r="H45" s="176">
        <v>2224</v>
      </c>
      <c r="J45" s="200"/>
    </row>
    <row r="46" spans="1:10" x14ac:dyDescent="0.25">
      <c r="A46" s="6">
        <f t="shared" si="0"/>
        <v>11</v>
      </c>
      <c r="B46" s="6">
        <v>2</v>
      </c>
      <c r="C46" s="171" t="s">
        <v>2096</v>
      </c>
      <c r="D46" s="6" t="s">
        <v>2080</v>
      </c>
      <c r="E46" s="6" t="s">
        <v>1857</v>
      </c>
      <c r="F46" s="171" t="s">
        <v>1855</v>
      </c>
      <c r="G46" s="6"/>
      <c r="H46" s="176">
        <v>2272</v>
      </c>
      <c r="J46" s="200"/>
    </row>
    <row r="47" spans="1:10" x14ac:dyDescent="0.25">
      <c r="A47" s="6">
        <f t="shared" si="0"/>
        <v>12</v>
      </c>
      <c r="B47" s="6">
        <v>2</v>
      </c>
      <c r="C47" s="171" t="s">
        <v>2097</v>
      </c>
      <c r="D47" s="6" t="s">
        <v>2081</v>
      </c>
      <c r="E47" s="6" t="s">
        <v>1857</v>
      </c>
      <c r="F47" s="171" t="s">
        <v>1896</v>
      </c>
      <c r="G47" s="6"/>
      <c r="H47" s="176">
        <v>3264</v>
      </c>
      <c r="J47" s="200"/>
    </row>
    <row r="48" spans="1:10" x14ac:dyDescent="0.25">
      <c r="A48" s="6">
        <f t="shared" si="0"/>
        <v>13</v>
      </c>
      <c r="B48" s="6">
        <v>2</v>
      </c>
      <c r="C48" s="171" t="s">
        <v>2098</v>
      </c>
      <c r="D48" s="6" t="s">
        <v>1850</v>
      </c>
      <c r="E48" s="6" t="s">
        <v>1856</v>
      </c>
      <c r="F48" s="171" t="s">
        <v>1854</v>
      </c>
      <c r="G48" s="6"/>
      <c r="H48" s="176">
        <v>4640</v>
      </c>
      <c r="J48" s="200"/>
    </row>
    <row r="49" spans="1:10" x14ac:dyDescent="0.25">
      <c r="A49" s="6">
        <f t="shared" si="0"/>
        <v>14</v>
      </c>
      <c r="B49" s="6">
        <v>2</v>
      </c>
      <c r="C49" s="171" t="s">
        <v>2099</v>
      </c>
      <c r="D49" s="6" t="s">
        <v>1850</v>
      </c>
      <c r="E49" s="6" t="s">
        <v>1856</v>
      </c>
      <c r="F49" s="171" t="s">
        <v>1854</v>
      </c>
      <c r="G49" s="6"/>
      <c r="H49" s="176">
        <v>3040</v>
      </c>
      <c r="J49" s="200"/>
    </row>
    <row r="50" spans="1:10" x14ac:dyDescent="0.25">
      <c r="A50" s="6">
        <f t="shared" si="0"/>
        <v>15</v>
      </c>
      <c r="B50" s="6">
        <v>2</v>
      </c>
      <c r="C50" s="171" t="s">
        <v>2096</v>
      </c>
      <c r="D50" s="6" t="s">
        <v>2080</v>
      </c>
      <c r="E50" s="6" t="s">
        <v>1857</v>
      </c>
      <c r="F50" s="171" t="s">
        <v>1855</v>
      </c>
      <c r="G50" s="6"/>
      <c r="H50" s="176">
        <v>2272</v>
      </c>
      <c r="J50" s="200"/>
    </row>
    <row r="51" spans="1:10" x14ac:dyDescent="0.25">
      <c r="A51" s="6">
        <f t="shared" si="0"/>
        <v>16</v>
      </c>
      <c r="B51" s="6">
        <v>2</v>
      </c>
      <c r="C51" s="171" t="s">
        <v>2100</v>
      </c>
      <c r="D51" s="6" t="s">
        <v>2082</v>
      </c>
      <c r="E51" s="6" t="s">
        <v>1857</v>
      </c>
      <c r="F51" s="171" t="s">
        <v>1855</v>
      </c>
      <c r="G51" s="6"/>
      <c r="H51" s="176">
        <v>4784</v>
      </c>
      <c r="J51" s="200"/>
    </row>
    <row r="52" spans="1:10" ht="30" x14ac:dyDescent="0.25">
      <c r="A52" s="6">
        <f t="shared" si="0"/>
        <v>17</v>
      </c>
      <c r="B52" s="6">
        <v>2</v>
      </c>
      <c r="C52" s="171" t="s">
        <v>2101</v>
      </c>
      <c r="D52" s="6" t="s">
        <v>2083</v>
      </c>
      <c r="E52" s="6" t="s">
        <v>2114</v>
      </c>
      <c r="F52" s="171" t="s">
        <v>1885</v>
      </c>
      <c r="G52" s="6"/>
      <c r="H52" s="176">
        <v>2704</v>
      </c>
      <c r="J52" s="200"/>
    </row>
    <row r="53" spans="1:10" x14ac:dyDescent="0.25">
      <c r="A53" s="6">
        <f t="shared" si="0"/>
        <v>18</v>
      </c>
      <c r="B53" s="6">
        <v>2</v>
      </c>
      <c r="C53" s="171" t="s">
        <v>2102</v>
      </c>
      <c r="D53" s="6" t="s">
        <v>2084</v>
      </c>
      <c r="E53" s="6" t="s">
        <v>1857</v>
      </c>
      <c r="F53" s="171" t="s">
        <v>1853</v>
      </c>
      <c r="G53" s="6"/>
      <c r="H53" s="176">
        <v>4784</v>
      </c>
      <c r="J53" s="200"/>
    </row>
    <row r="54" spans="1:10" x14ac:dyDescent="0.25">
      <c r="A54" s="6">
        <f t="shared" si="0"/>
        <v>19</v>
      </c>
      <c r="B54" s="6">
        <v>2</v>
      </c>
      <c r="C54" s="171" t="s">
        <v>2103</v>
      </c>
      <c r="D54" s="6" t="s">
        <v>2085</v>
      </c>
      <c r="E54" s="6" t="s">
        <v>2115</v>
      </c>
      <c r="F54" s="171" t="s">
        <v>1855</v>
      </c>
      <c r="G54" s="6"/>
      <c r="H54" s="176">
        <v>3752</v>
      </c>
      <c r="J54" s="200"/>
    </row>
    <row r="55" spans="1:10" x14ac:dyDescent="0.25">
      <c r="A55" s="6">
        <f t="shared" si="0"/>
        <v>20</v>
      </c>
      <c r="B55" s="6">
        <v>4</v>
      </c>
      <c r="C55" s="171" t="s">
        <v>2104</v>
      </c>
      <c r="D55" s="6" t="s">
        <v>2086</v>
      </c>
      <c r="E55" s="6" t="s">
        <v>1857</v>
      </c>
      <c r="F55" s="171" t="s">
        <v>1896</v>
      </c>
      <c r="G55" s="6"/>
      <c r="H55" s="176">
        <v>5728</v>
      </c>
      <c r="J55" s="200"/>
    </row>
    <row r="56" spans="1:10" ht="30" x14ac:dyDescent="0.25">
      <c r="A56" s="6">
        <f t="shared" si="0"/>
        <v>21</v>
      </c>
      <c r="B56" s="6">
        <v>1</v>
      </c>
      <c r="C56" s="171" t="s">
        <v>2105</v>
      </c>
      <c r="D56" s="6" t="s">
        <v>2087</v>
      </c>
      <c r="E56" s="6" t="s">
        <v>2116</v>
      </c>
      <c r="F56" s="171" t="s">
        <v>1911</v>
      </c>
      <c r="G56" s="6"/>
      <c r="H56" s="176">
        <v>2312</v>
      </c>
      <c r="J56" s="200"/>
    </row>
    <row r="57" spans="1:10" x14ac:dyDescent="0.25">
      <c r="A57" s="6">
        <f t="shared" si="0"/>
        <v>22</v>
      </c>
      <c r="B57" s="6">
        <v>1</v>
      </c>
      <c r="C57" s="171" t="s">
        <v>2106</v>
      </c>
      <c r="D57" s="6" t="s">
        <v>2088</v>
      </c>
      <c r="E57" s="6" t="s">
        <v>2116</v>
      </c>
      <c r="F57" s="171" t="s">
        <v>1911</v>
      </c>
      <c r="G57" s="6"/>
      <c r="H57" s="176">
        <v>1592</v>
      </c>
      <c r="J57" s="200"/>
    </row>
    <row r="58" spans="1:10" ht="30" x14ac:dyDescent="0.25">
      <c r="A58" s="6">
        <f t="shared" si="0"/>
        <v>23</v>
      </c>
      <c r="B58" s="6">
        <v>1</v>
      </c>
      <c r="C58" s="171" t="s">
        <v>2107</v>
      </c>
      <c r="D58" s="6" t="s">
        <v>2089</v>
      </c>
      <c r="E58" s="6" t="s">
        <v>2116</v>
      </c>
      <c r="F58" s="171" t="s">
        <v>1884</v>
      </c>
      <c r="G58" s="6"/>
      <c r="H58" s="176">
        <v>2312</v>
      </c>
      <c r="J58" s="200"/>
    </row>
    <row r="59" spans="1:10" x14ac:dyDescent="0.25">
      <c r="A59" s="6">
        <f t="shared" si="0"/>
        <v>24</v>
      </c>
      <c r="B59" s="6">
        <v>1</v>
      </c>
      <c r="C59" s="171" t="s">
        <v>2108</v>
      </c>
      <c r="D59" s="6" t="s">
        <v>2090</v>
      </c>
      <c r="E59" s="6" t="s">
        <v>2116</v>
      </c>
      <c r="F59" s="171" t="s">
        <v>1911</v>
      </c>
      <c r="G59" s="6"/>
      <c r="H59" s="176">
        <v>1592</v>
      </c>
      <c r="J59" s="200"/>
    </row>
    <row r="60" spans="1:10" x14ac:dyDescent="0.25">
      <c r="A60" s="6">
        <f t="shared" si="0"/>
        <v>25</v>
      </c>
      <c r="B60" s="6">
        <v>1</v>
      </c>
      <c r="C60" s="171" t="s">
        <v>2109</v>
      </c>
      <c r="D60" s="6" t="s">
        <v>2091</v>
      </c>
      <c r="E60" s="6" t="s">
        <v>2116</v>
      </c>
      <c r="F60" s="171" t="s">
        <v>1896</v>
      </c>
      <c r="G60" s="6"/>
      <c r="H60" s="176">
        <v>16323</v>
      </c>
      <c r="J60" s="200"/>
    </row>
    <row r="61" spans="1:10" x14ac:dyDescent="0.25">
      <c r="A61" s="6">
        <f t="shared" si="0"/>
        <v>26</v>
      </c>
      <c r="B61" s="6">
        <v>1</v>
      </c>
      <c r="C61" s="171" t="s">
        <v>2110</v>
      </c>
      <c r="D61" s="6" t="s">
        <v>2092</v>
      </c>
      <c r="E61" s="6" t="s">
        <v>2116</v>
      </c>
      <c r="F61" s="171" t="s">
        <v>1884</v>
      </c>
      <c r="G61" s="6"/>
      <c r="H61" s="176">
        <v>2312</v>
      </c>
      <c r="J61" s="200"/>
    </row>
    <row r="62" spans="1:10" x14ac:dyDescent="0.25">
      <c r="A62" s="6">
        <f t="shared" si="0"/>
        <v>27</v>
      </c>
      <c r="B62" s="6">
        <v>1</v>
      </c>
      <c r="C62" s="171" t="s">
        <v>2111</v>
      </c>
      <c r="D62" s="6" t="s">
        <v>2093</v>
      </c>
      <c r="E62" s="6" t="s">
        <v>2116</v>
      </c>
      <c r="F62" s="171" t="s">
        <v>1911</v>
      </c>
      <c r="G62" s="6"/>
      <c r="H62" s="176">
        <v>16323</v>
      </c>
      <c r="J62" s="200"/>
    </row>
    <row r="63" spans="1:10" x14ac:dyDescent="0.25">
      <c r="A63" s="6">
        <f t="shared" si="0"/>
        <v>28</v>
      </c>
      <c r="B63" s="6">
        <v>1</v>
      </c>
      <c r="C63" s="171" t="s">
        <v>2112</v>
      </c>
      <c r="D63" s="6" t="s">
        <v>2094</v>
      </c>
      <c r="E63" s="6" t="s">
        <v>2116</v>
      </c>
      <c r="F63" s="171" t="s">
        <v>1819</v>
      </c>
      <c r="G63" s="6"/>
      <c r="H63" s="176">
        <v>2896</v>
      </c>
      <c r="J63" s="200"/>
    </row>
    <row r="64" spans="1:10" ht="30" x14ac:dyDescent="0.25">
      <c r="A64" s="6">
        <f t="shared" si="0"/>
        <v>29</v>
      </c>
      <c r="B64" s="6">
        <v>1</v>
      </c>
      <c r="C64" s="171" t="s">
        <v>2113</v>
      </c>
      <c r="D64" s="6" t="s">
        <v>1850</v>
      </c>
      <c r="E64" s="6" t="s">
        <v>1856</v>
      </c>
      <c r="F64" s="171" t="s">
        <v>1835</v>
      </c>
      <c r="G64" s="6"/>
      <c r="H64" s="176">
        <v>3952</v>
      </c>
      <c r="J64" s="200"/>
    </row>
    <row r="65" spans="1:10" x14ac:dyDescent="0.25">
      <c r="A65" s="8">
        <f>+A64</f>
        <v>29</v>
      </c>
      <c r="B65" s="8">
        <f>SUM(B36:B64)</f>
        <v>58</v>
      </c>
      <c r="H65" s="182">
        <f>SUM(H36:H64)</f>
        <v>131454</v>
      </c>
      <c r="J65" s="200"/>
    </row>
    <row r="66" spans="1:10" x14ac:dyDescent="0.25">
      <c r="A66" s="200"/>
      <c r="B66" s="200"/>
      <c r="C66" s="200"/>
      <c r="D66" s="200"/>
      <c r="E66" s="200"/>
      <c r="F66" s="200"/>
      <c r="G66" s="200"/>
      <c r="H66" s="200"/>
      <c r="I66" s="200"/>
      <c r="J66" s="200"/>
    </row>
    <row r="69" spans="1:10" x14ac:dyDescent="0.25">
      <c r="A69" s="186"/>
      <c r="B69" s="186"/>
      <c r="C69" s="186"/>
      <c r="D69" s="189"/>
      <c r="E69" s="189"/>
      <c r="F69" s="208"/>
      <c r="G69" s="189"/>
      <c r="H69" s="186"/>
      <c r="I69" s="186"/>
      <c r="J69" s="186"/>
    </row>
    <row r="70" spans="1:10" x14ac:dyDescent="0.25">
      <c r="D70" s="9"/>
      <c r="E70" s="9"/>
      <c r="F70" s="9"/>
      <c r="G70" s="9"/>
      <c r="J70" s="186"/>
    </row>
    <row r="71" spans="1:10" ht="21" x14ac:dyDescent="0.35">
      <c r="A71" s="41" t="s">
        <v>167</v>
      </c>
      <c r="B71" s="41" t="s">
        <v>168</v>
      </c>
      <c r="G71" s="46" t="s">
        <v>39</v>
      </c>
      <c r="H71" s="191">
        <f>+H65</f>
        <v>131454</v>
      </c>
      <c r="J71" s="186"/>
    </row>
    <row r="72" spans="1:10" ht="26.25" x14ac:dyDescent="0.4">
      <c r="A72" s="42">
        <f>+A65</f>
        <v>29</v>
      </c>
      <c r="B72" s="42">
        <f>+B65</f>
        <v>58</v>
      </c>
      <c r="C72" s="187" t="s">
        <v>170</v>
      </c>
      <c r="D72" s="186"/>
      <c r="E72" s="186"/>
      <c r="F72" s="186"/>
      <c r="G72" s="186"/>
      <c r="H72" s="186"/>
      <c r="I72" s="186"/>
      <c r="J72" s="186"/>
    </row>
    <row r="74" spans="1:10" x14ac:dyDescent="0.25">
      <c r="E74" s="41" t="s">
        <v>167</v>
      </c>
      <c r="F74" s="41" t="s">
        <v>168</v>
      </c>
      <c r="H74" s="221"/>
    </row>
    <row r="75" spans="1:10" ht="26.25" x14ac:dyDescent="0.4">
      <c r="E75" s="42">
        <f>+A72+A31</f>
        <v>42</v>
      </c>
      <c r="F75" s="42">
        <f>+B72+B31</f>
        <v>98</v>
      </c>
      <c r="G75" s="46" t="s">
        <v>2916</v>
      </c>
      <c r="H75" s="191">
        <f>+H30+H71</f>
        <v>174335.35</v>
      </c>
    </row>
  </sheetData>
  <mergeCells count="2">
    <mergeCell ref="A1:J1"/>
    <mergeCell ref="A34:J3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24"/>
  <sheetViews>
    <sheetView workbookViewId="0">
      <selection activeCell="C93" sqref="C93"/>
    </sheetView>
  </sheetViews>
  <sheetFormatPr baseColWidth="10" defaultColWidth="10.7109375" defaultRowHeight="15" x14ac:dyDescent="0.25"/>
  <cols>
    <col min="1" max="1" width="12" customWidth="1"/>
    <col min="3" max="3" width="68.85546875" customWidth="1"/>
    <col min="4" max="4" width="38.5703125" customWidth="1"/>
    <col min="5" max="5" width="32.28515625" customWidth="1"/>
    <col min="6" max="6" width="22.7109375" customWidth="1"/>
    <col min="7" max="7" width="23" customWidth="1"/>
    <col min="8" max="8" width="21.5703125" customWidth="1"/>
    <col min="10" max="10" width="3.85546875" customWidth="1"/>
  </cols>
  <sheetData>
    <row r="1" spans="1:10" ht="27.75" x14ac:dyDescent="0.4">
      <c r="A1" s="232" t="s">
        <v>1806</v>
      </c>
      <c r="B1" s="232"/>
      <c r="C1" s="232"/>
      <c r="D1" s="232"/>
      <c r="E1" s="232"/>
      <c r="F1" s="232"/>
      <c r="G1" s="232"/>
      <c r="H1" s="232"/>
      <c r="I1" s="232"/>
      <c r="J1" s="232"/>
    </row>
    <row r="2" spans="1:10" x14ac:dyDescent="0.25">
      <c r="A2" s="7" t="s">
        <v>33</v>
      </c>
      <c r="B2" s="7" t="s">
        <v>34</v>
      </c>
      <c r="C2" s="23" t="s">
        <v>20</v>
      </c>
      <c r="D2" s="7" t="s">
        <v>35</v>
      </c>
      <c r="E2" s="7" t="s">
        <v>36</v>
      </c>
      <c r="F2" s="7" t="s">
        <v>37</v>
      </c>
      <c r="G2" s="7" t="s">
        <v>38</v>
      </c>
      <c r="H2" s="7" t="s">
        <v>171</v>
      </c>
      <c r="I2" s="69"/>
      <c r="J2" s="69"/>
    </row>
    <row r="3" spans="1:10" x14ac:dyDescent="0.25">
      <c r="A3" s="70">
        <v>632</v>
      </c>
      <c r="B3" s="71">
        <v>5</v>
      </c>
      <c r="C3" s="72" t="s">
        <v>962</v>
      </c>
      <c r="D3" s="61" t="s">
        <v>963</v>
      </c>
      <c r="E3" s="61" t="s">
        <v>964</v>
      </c>
      <c r="F3" s="61">
        <v>2015</v>
      </c>
      <c r="G3" s="130" t="s">
        <v>43</v>
      </c>
      <c r="H3" s="63">
        <v>474</v>
      </c>
      <c r="I3" s="73"/>
      <c r="J3" s="69"/>
    </row>
    <row r="4" spans="1:10" x14ac:dyDescent="0.25">
      <c r="A4" s="70">
        <v>630</v>
      </c>
      <c r="B4" s="27">
        <v>1</v>
      </c>
      <c r="C4" s="74" t="s">
        <v>965</v>
      </c>
      <c r="D4" s="2" t="s">
        <v>966</v>
      </c>
      <c r="E4" s="2" t="s">
        <v>42</v>
      </c>
      <c r="F4" s="29">
        <v>2013</v>
      </c>
      <c r="G4" s="131" t="s">
        <v>47</v>
      </c>
      <c r="H4" s="51">
        <v>225</v>
      </c>
      <c r="I4" s="73"/>
      <c r="J4" s="69"/>
    </row>
    <row r="5" spans="1:10" x14ac:dyDescent="0.25">
      <c r="A5" s="70">
        <v>633</v>
      </c>
      <c r="B5" s="27">
        <v>3</v>
      </c>
      <c r="C5" s="74" t="s">
        <v>967</v>
      </c>
      <c r="D5" s="2" t="s">
        <v>968</v>
      </c>
      <c r="E5" s="2" t="s">
        <v>969</v>
      </c>
      <c r="F5" s="29">
        <v>2014</v>
      </c>
      <c r="G5" s="131" t="s">
        <v>47</v>
      </c>
      <c r="H5" s="52">
        <v>1179</v>
      </c>
      <c r="I5" s="73"/>
      <c r="J5" s="69"/>
    </row>
    <row r="6" spans="1:10" x14ac:dyDescent="0.25">
      <c r="A6" s="70">
        <v>637</v>
      </c>
      <c r="B6" s="27">
        <v>2</v>
      </c>
      <c r="C6" s="74" t="s">
        <v>970</v>
      </c>
      <c r="D6" s="2" t="s">
        <v>971</v>
      </c>
      <c r="E6" s="2" t="s">
        <v>46</v>
      </c>
      <c r="F6" s="29">
        <v>2011</v>
      </c>
      <c r="G6" s="131" t="s">
        <v>47</v>
      </c>
      <c r="H6" s="63">
        <v>520.96</v>
      </c>
      <c r="I6" s="73"/>
      <c r="J6" s="69"/>
    </row>
    <row r="7" spans="1:10" x14ac:dyDescent="0.25">
      <c r="A7" s="70">
        <v>638</v>
      </c>
      <c r="B7" s="71">
        <v>5</v>
      </c>
      <c r="C7" s="72" t="s">
        <v>972</v>
      </c>
      <c r="D7" s="61" t="s">
        <v>973</v>
      </c>
      <c r="E7" s="61" t="s">
        <v>974</v>
      </c>
      <c r="F7" s="61">
        <v>2013</v>
      </c>
      <c r="G7" s="130" t="s">
        <v>43</v>
      </c>
      <c r="H7" s="63">
        <v>1065.5999999999999</v>
      </c>
      <c r="I7" s="73"/>
      <c r="J7" s="69"/>
    </row>
    <row r="8" spans="1:10" x14ac:dyDescent="0.25">
      <c r="A8" s="70">
        <v>639</v>
      </c>
      <c r="B8" s="71">
        <v>3</v>
      </c>
      <c r="C8" s="74" t="s">
        <v>224</v>
      </c>
      <c r="D8" s="2" t="s">
        <v>225</v>
      </c>
      <c r="E8" s="2" t="s">
        <v>226</v>
      </c>
      <c r="F8" s="29" t="s">
        <v>227</v>
      </c>
      <c r="G8" s="130" t="s">
        <v>43</v>
      </c>
      <c r="H8" s="63">
        <v>799.19999999999993</v>
      </c>
      <c r="I8" s="73"/>
      <c r="J8" s="69"/>
    </row>
    <row r="9" spans="1:10" x14ac:dyDescent="0.25">
      <c r="A9" s="70">
        <v>640</v>
      </c>
      <c r="B9" s="71">
        <v>3</v>
      </c>
      <c r="C9" s="72" t="s">
        <v>224</v>
      </c>
      <c r="D9" s="61" t="s">
        <v>225</v>
      </c>
      <c r="E9" s="61" t="s">
        <v>226</v>
      </c>
      <c r="F9" s="61" t="s">
        <v>227</v>
      </c>
      <c r="G9" s="130" t="s">
        <v>43</v>
      </c>
      <c r="H9" s="63">
        <v>799.19999999999993</v>
      </c>
      <c r="I9" s="73"/>
      <c r="J9" s="69"/>
    </row>
    <row r="10" spans="1:10" x14ac:dyDescent="0.25">
      <c r="A10" s="70">
        <v>642</v>
      </c>
      <c r="B10" s="27">
        <v>3</v>
      </c>
      <c r="C10" s="74" t="s">
        <v>975</v>
      </c>
      <c r="D10" s="2" t="s">
        <v>976</v>
      </c>
      <c r="E10" s="2" t="s">
        <v>977</v>
      </c>
      <c r="F10" s="29">
        <v>2010</v>
      </c>
      <c r="G10" s="131" t="s">
        <v>47</v>
      </c>
      <c r="H10" s="50">
        <v>1185</v>
      </c>
      <c r="I10" s="73"/>
      <c r="J10" s="69"/>
    </row>
    <row r="11" spans="1:10" x14ac:dyDescent="0.25">
      <c r="A11" s="70">
        <v>643</v>
      </c>
      <c r="B11" s="27">
        <v>2</v>
      </c>
      <c r="C11" s="74" t="s">
        <v>975</v>
      </c>
      <c r="D11" s="2" t="s">
        <v>978</v>
      </c>
      <c r="E11" s="2" t="s">
        <v>158</v>
      </c>
      <c r="F11" s="29"/>
      <c r="G11" s="131" t="s">
        <v>47</v>
      </c>
      <c r="H11" s="63">
        <v>690</v>
      </c>
      <c r="I11" s="73"/>
      <c r="J11" s="69"/>
    </row>
    <row r="12" spans="1:10" x14ac:dyDescent="0.25">
      <c r="A12" s="70">
        <v>646</v>
      </c>
      <c r="B12" s="27">
        <v>3</v>
      </c>
      <c r="C12" s="74" t="s">
        <v>979</v>
      </c>
      <c r="D12" s="2" t="s">
        <v>980</v>
      </c>
      <c r="E12" s="2" t="s">
        <v>981</v>
      </c>
      <c r="F12" s="29">
        <v>2013</v>
      </c>
      <c r="G12" s="131" t="s">
        <v>47</v>
      </c>
      <c r="H12" s="49">
        <v>1587</v>
      </c>
      <c r="I12" s="73"/>
      <c r="J12" s="69"/>
    </row>
    <row r="13" spans="1:10" ht="30" x14ac:dyDescent="0.25">
      <c r="A13" s="70">
        <v>647</v>
      </c>
      <c r="B13" s="71">
        <v>3</v>
      </c>
      <c r="C13" s="74" t="s">
        <v>228</v>
      </c>
      <c r="D13" s="21" t="s">
        <v>229</v>
      </c>
      <c r="E13" s="2" t="s">
        <v>230</v>
      </c>
      <c r="F13" s="29">
        <v>2012</v>
      </c>
      <c r="G13" s="130" t="s">
        <v>47</v>
      </c>
      <c r="H13" s="50">
        <v>1296</v>
      </c>
      <c r="I13" s="73"/>
      <c r="J13" s="69"/>
    </row>
    <row r="14" spans="1:10" ht="30" x14ac:dyDescent="0.25">
      <c r="A14" s="70">
        <v>648</v>
      </c>
      <c r="B14" s="71">
        <v>3</v>
      </c>
      <c r="C14" s="72" t="s">
        <v>228</v>
      </c>
      <c r="D14" s="168" t="s">
        <v>229</v>
      </c>
      <c r="E14" s="61" t="s">
        <v>230</v>
      </c>
      <c r="F14" s="61">
        <v>2012</v>
      </c>
      <c r="G14" s="130" t="s">
        <v>47</v>
      </c>
      <c r="H14" s="50">
        <v>1296</v>
      </c>
      <c r="I14" s="73"/>
      <c r="J14" s="69"/>
    </row>
    <row r="15" spans="1:10" x14ac:dyDescent="0.25">
      <c r="A15" s="70">
        <v>649</v>
      </c>
      <c r="B15" s="27">
        <v>2</v>
      </c>
      <c r="C15" s="74" t="s">
        <v>982</v>
      </c>
      <c r="D15" s="2" t="s">
        <v>983</v>
      </c>
      <c r="E15" s="2" t="s">
        <v>977</v>
      </c>
      <c r="F15" s="29">
        <v>2006</v>
      </c>
      <c r="G15" s="131" t="s">
        <v>47</v>
      </c>
      <c r="H15" s="49">
        <v>882</v>
      </c>
      <c r="I15" s="73"/>
      <c r="J15" s="69"/>
    </row>
    <row r="16" spans="1:10" x14ac:dyDescent="0.25">
      <c r="A16" s="70">
        <v>650</v>
      </c>
      <c r="B16" s="27">
        <v>2</v>
      </c>
      <c r="C16" s="74" t="s">
        <v>984</v>
      </c>
      <c r="D16" s="2" t="s">
        <v>985</v>
      </c>
      <c r="E16" s="2" t="s">
        <v>158</v>
      </c>
      <c r="F16" s="29" t="s">
        <v>986</v>
      </c>
      <c r="G16" s="131" t="s">
        <v>47</v>
      </c>
      <c r="H16" s="63">
        <v>441.6</v>
      </c>
      <c r="I16" s="73"/>
      <c r="J16" s="69"/>
    </row>
    <row r="17" spans="1:10" x14ac:dyDescent="0.25">
      <c r="A17" s="70">
        <v>651</v>
      </c>
      <c r="B17" s="27">
        <v>3</v>
      </c>
      <c r="C17" s="74" t="s">
        <v>987</v>
      </c>
      <c r="D17" s="2" t="s">
        <v>988</v>
      </c>
      <c r="E17" s="2" t="s">
        <v>969</v>
      </c>
      <c r="F17" s="29">
        <v>2012</v>
      </c>
      <c r="G17" s="131" t="s">
        <v>47</v>
      </c>
      <c r="H17" s="52">
        <v>1926</v>
      </c>
      <c r="I17" s="73"/>
      <c r="J17" s="69"/>
    </row>
    <row r="18" spans="1:10" x14ac:dyDescent="0.25">
      <c r="A18" s="70">
        <v>653</v>
      </c>
      <c r="B18" s="71">
        <v>3</v>
      </c>
      <c r="C18" s="74" t="s">
        <v>231</v>
      </c>
      <c r="D18" s="2" t="s">
        <v>232</v>
      </c>
      <c r="E18" s="2" t="s">
        <v>233</v>
      </c>
      <c r="F18" s="29">
        <v>2007</v>
      </c>
      <c r="G18" s="130" t="s">
        <v>47</v>
      </c>
      <c r="H18" s="51">
        <v>318</v>
      </c>
      <c r="I18" s="73"/>
      <c r="J18" s="69"/>
    </row>
    <row r="19" spans="1:10" x14ac:dyDescent="0.25">
      <c r="A19" s="70">
        <v>654</v>
      </c>
      <c r="B19" s="71">
        <v>3</v>
      </c>
      <c r="C19" s="72" t="s">
        <v>231</v>
      </c>
      <c r="D19" s="61" t="s">
        <v>232</v>
      </c>
      <c r="E19" s="61" t="s">
        <v>233</v>
      </c>
      <c r="F19" s="61">
        <v>2007</v>
      </c>
      <c r="G19" s="130" t="s">
        <v>47</v>
      </c>
      <c r="H19" s="51">
        <v>318</v>
      </c>
      <c r="I19" s="73"/>
      <c r="J19" s="69"/>
    </row>
    <row r="20" spans="1:10" x14ac:dyDescent="0.25">
      <c r="A20" s="70">
        <v>655</v>
      </c>
      <c r="B20" s="27">
        <v>5</v>
      </c>
      <c r="C20" s="132" t="s">
        <v>989</v>
      </c>
      <c r="D20" s="136" t="s">
        <v>990</v>
      </c>
      <c r="E20" s="136" t="s">
        <v>991</v>
      </c>
      <c r="F20" s="136">
        <v>2016</v>
      </c>
      <c r="G20" s="137" t="s">
        <v>43</v>
      </c>
      <c r="H20" s="51">
        <v>1930</v>
      </c>
      <c r="I20" s="73"/>
      <c r="J20" s="69"/>
    </row>
    <row r="21" spans="1:10" x14ac:dyDescent="0.25">
      <c r="A21" s="70">
        <v>656</v>
      </c>
      <c r="B21" s="71">
        <v>5</v>
      </c>
      <c r="C21" s="72" t="s">
        <v>992</v>
      </c>
      <c r="D21" s="61" t="s">
        <v>993</v>
      </c>
      <c r="E21" s="61" t="s">
        <v>158</v>
      </c>
      <c r="F21" s="61" t="s">
        <v>994</v>
      </c>
      <c r="G21" s="130" t="s">
        <v>43</v>
      </c>
      <c r="H21" s="63">
        <v>2553</v>
      </c>
      <c r="I21" s="73"/>
      <c r="J21" s="69"/>
    </row>
    <row r="22" spans="1:10" x14ac:dyDescent="0.25">
      <c r="A22" s="70">
        <v>657</v>
      </c>
      <c r="B22" s="27">
        <v>5</v>
      </c>
      <c r="C22" s="74" t="s">
        <v>995</v>
      </c>
      <c r="D22" s="2" t="s">
        <v>996</v>
      </c>
      <c r="E22" s="2" t="s">
        <v>997</v>
      </c>
      <c r="F22" s="29">
        <v>2011</v>
      </c>
      <c r="G22" s="131" t="s">
        <v>47</v>
      </c>
      <c r="H22" s="63">
        <v>1050</v>
      </c>
      <c r="I22" s="73"/>
      <c r="J22" s="69"/>
    </row>
    <row r="23" spans="1:10" x14ac:dyDescent="0.25">
      <c r="A23" s="70">
        <v>658</v>
      </c>
      <c r="B23" s="71">
        <v>5</v>
      </c>
      <c r="C23" s="72" t="s">
        <v>998</v>
      </c>
      <c r="D23" s="61" t="s">
        <v>999</v>
      </c>
      <c r="E23" s="61" t="s">
        <v>991</v>
      </c>
      <c r="F23" s="61">
        <v>2016</v>
      </c>
      <c r="G23" s="130" t="s">
        <v>47</v>
      </c>
      <c r="H23" s="51">
        <v>2245</v>
      </c>
      <c r="I23" s="73"/>
      <c r="J23" s="69"/>
    </row>
    <row r="24" spans="1:10" x14ac:dyDescent="0.25">
      <c r="A24" s="70">
        <v>659</v>
      </c>
      <c r="B24" s="71">
        <v>5</v>
      </c>
      <c r="C24" s="72" t="s">
        <v>1000</v>
      </c>
      <c r="D24" s="61" t="s">
        <v>1001</v>
      </c>
      <c r="E24" s="61" t="s">
        <v>1002</v>
      </c>
      <c r="F24" s="61" t="s">
        <v>1003</v>
      </c>
      <c r="G24" s="130" t="s">
        <v>43</v>
      </c>
      <c r="H24" s="49">
        <v>2480</v>
      </c>
      <c r="I24" s="73"/>
      <c r="J24" s="69"/>
    </row>
    <row r="25" spans="1:10" x14ac:dyDescent="0.25">
      <c r="A25" s="70">
        <v>660</v>
      </c>
      <c r="B25" s="71">
        <v>4</v>
      </c>
      <c r="C25" s="72" t="s">
        <v>1004</v>
      </c>
      <c r="D25" s="61" t="s">
        <v>1005</v>
      </c>
      <c r="E25" s="61" t="s">
        <v>42</v>
      </c>
      <c r="F25" s="61" t="s">
        <v>1006</v>
      </c>
      <c r="G25" s="130" t="s">
        <v>43</v>
      </c>
      <c r="H25" s="51">
        <v>928</v>
      </c>
      <c r="I25" s="73"/>
      <c r="J25" s="69"/>
    </row>
    <row r="26" spans="1:10" x14ac:dyDescent="0.25">
      <c r="A26" s="70">
        <v>662</v>
      </c>
      <c r="B26" s="71">
        <v>5</v>
      </c>
      <c r="C26" s="72" t="s">
        <v>1007</v>
      </c>
      <c r="D26" s="61" t="s">
        <v>1008</v>
      </c>
      <c r="E26" s="61" t="s">
        <v>1009</v>
      </c>
      <c r="F26" s="61">
        <v>2016</v>
      </c>
      <c r="G26" s="130" t="s">
        <v>43</v>
      </c>
      <c r="H26" s="63">
        <v>1191.5999999999999</v>
      </c>
      <c r="I26" s="73"/>
      <c r="J26" s="69"/>
    </row>
    <row r="27" spans="1:10" x14ac:dyDescent="0.25">
      <c r="A27" s="70">
        <v>663</v>
      </c>
      <c r="B27" s="113">
        <v>3</v>
      </c>
      <c r="C27" s="138" t="s">
        <v>1010</v>
      </c>
      <c r="D27" s="2"/>
      <c r="E27" s="2"/>
      <c r="F27" s="2"/>
      <c r="G27" s="2"/>
      <c r="H27" s="133">
        <v>521.40000000000009</v>
      </c>
      <c r="I27" s="73"/>
      <c r="J27" s="69"/>
    </row>
    <row r="28" spans="1:10" x14ac:dyDescent="0.25">
      <c r="A28" s="70">
        <v>664</v>
      </c>
      <c r="B28" s="27">
        <v>2</v>
      </c>
      <c r="C28" s="74" t="s">
        <v>1011</v>
      </c>
      <c r="D28" s="2" t="s">
        <v>1012</v>
      </c>
      <c r="E28" s="2" t="s">
        <v>62</v>
      </c>
      <c r="F28" s="29" t="s">
        <v>1013</v>
      </c>
      <c r="G28" s="131" t="s">
        <v>47</v>
      </c>
      <c r="H28" s="49">
        <v>784</v>
      </c>
      <c r="I28" s="73"/>
      <c r="J28" s="69"/>
    </row>
    <row r="29" spans="1:10" x14ac:dyDescent="0.25">
      <c r="A29" s="70">
        <v>665</v>
      </c>
      <c r="B29" s="71">
        <v>3</v>
      </c>
      <c r="C29" s="98" t="s">
        <v>1014</v>
      </c>
      <c r="D29" s="2" t="s">
        <v>1015</v>
      </c>
      <c r="E29" s="2" t="s">
        <v>1016</v>
      </c>
      <c r="F29" s="29">
        <v>2001</v>
      </c>
      <c r="G29" s="130" t="s">
        <v>47</v>
      </c>
      <c r="H29" s="50">
        <v>1380</v>
      </c>
      <c r="I29" s="73"/>
      <c r="J29" s="69"/>
    </row>
    <row r="30" spans="1:10" x14ac:dyDescent="0.25">
      <c r="A30" s="70">
        <v>666</v>
      </c>
      <c r="B30" s="71">
        <v>3</v>
      </c>
      <c r="C30" s="72" t="s">
        <v>1014</v>
      </c>
      <c r="D30" s="61" t="s">
        <v>1015</v>
      </c>
      <c r="E30" s="61" t="s">
        <v>1016</v>
      </c>
      <c r="F30" s="61">
        <v>2001</v>
      </c>
      <c r="G30" s="130" t="s">
        <v>47</v>
      </c>
      <c r="H30" s="50">
        <v>1380</v>
      </c>
      <c r="I30" s="73"/>
      <c r="J30" s="69"/>
    </row>
    <row r="31" spans="1:10" x14ac:dyDescent="0.25">
      <c r="A31" s="70">
        <v>667</v>
      </c>
      <c r="B31" s="27">
        <v>3</v>
      </c>
      <c r="C31" s="74" t="s">
        <v>1017</v>
      </c>
      <c r="D31" s="2" t="s">
        <v>1018</v>
      </c>
      <c r="E31" s="2" t="s">
        <v>1019</v>
      </c>
      <c r="F31" s="29" t="s">
        <v>1020</v>
      </c>
      <c r="G31" s="131" t="s">
        <v>47</v>
      </c>
      <c r="H31" s="52">
        <v>2118</v>
      </c>
      <c r="I31" s="73"/>
      <c r="J31" s="69"/>
    </row>
    <row r="32" spans="1:10" x14ac:dyDescent="0.25">
      <c r="A32" s="39">
        <f>30-2</f>
        <v>28</v>
      </c>
      <c r="B32" s="66">
        <f>SUM(B3:B31)</f>
        <v>97</v>
      </c>
      <c r="C32" s="73"/>
      <c r="D32" s="73"/>
      <c r="E32" s="73"/>
      <c r="F32" s="73"/>
      <c r="G32" s="73"/>
      <c r="H32" s="75">
        <f>SUM(H3:H31)</f>
        <v>33563.56</v>
      </c>
      <c r="I32" s="73"/>
      <c r="J32" s="69"/>
    </row>
    <row r="33" spans="1:10" x14ac:dyDescent="0.25">
      <c r="A33" s="73"/>
      <c r="B33" s="73"/>
      <c r="C33" s="73"/>
      <c r="D33" s="73"/>
      <c r="E33" s="73"/>
      <c r="F33" s="73"/>
      <c r="G33" s="73"/>
      <c r="H33" s="73"/>
      <c r="I33" s="73"/>
      <c r="J33" s="69"/>
    </row>
    <row r="34" spans="1:10" x14ac:dyDescent="0.25">
      <c r="A34" s="41" t="s">
        <v>167</v>
      </c>
      <c r="B34" s="41" t="s">
        <v>168</v>
      </c>
      <c r="C34" s="73"/>
      <c r="D34" s="73"/>
      <c r="E34" s="73"/>
      <c r="F34" s="73"/>
      <c r="G34" s="73"/>
      <c r="H34" s="73"/>
      <c r="I34" s="73"/>
      <c r="J34" s="69"/>
    </row>
    <row r="35" spans="1:10" ht="26.25" x14ac:dyDescent="0.4">
      <c r="A35" s="134">
        <f>+A32</f>
        <v>28</v>
      </c>
      <c r="B35" s="134">
        <f>+B32</f>
        <v>97</v>
      </c>
      <c r="C35" s="76" t="s">
        <v>169</v>
      </c>
      <c r="D35" s="69"/>
      <c r="E35" s="69"/>
      <c r="F35" s="69"/>
      <c r="G35" s="69"/>
      <c r="H35" s="69"/>
      <c r="I35" s="69"/>
      <c r="J35" s="69"/>
    </row>
    <row r="36" spans="1:10" x14ac:dyDescent="0.25">
      <c r="A36" s="73"/>
      <c r="B36" s="73"/>
      <c r="C36" s="73"/>
      <c r="D36" s="73"/>
      <c r="E36" s="73"/>
      <c r="F36" s="73"/>
      <c r="G36" s="73"/>
      <c r="H36" s="73"/>
      <c r="I36" s="73"/>
      <c r="J36" s="73"/>
    </row>
    <row r="37" spans="1:10" x14ac:dyDescent="0.25">
      <c r="A37" s="3" t="s">
        <v>188</v>
      </c>
      <c r="B37" s="67" t="s">
        <v>34</v>
      </c>
      <c r="C37" s="135" t="s">
        <v>20</v>
      </c>
      <c r="D37" s="3" t="s">
        <v>35</v>
      </c>
      <c r="E37" s="3" t="s">
        <v>36</v>
      </c>
      <c r="F37" s="3" t="s">
        <v>37</v>
      </c>
      <c r="G37" s="67" t="s">
        <v>38</v>
      </c>
      <c r="H37" s="67" t="s">
        <v>39</v>
      </c>
      <c r="I37" s="77"/>
      <c r="J37" s="77"/>
    </row>
    <row r="38" spans="1:10" x14ac:dyDescent="0.25">
      <c r="A38" s="2" t="s">
        <v>216</v>
      </c>
      <c r="B38" s="56">
        <v>3</v>
      </c>
      <c r="C38" s="2" t="s">
        <v>1021</v>
      </c>
      <c r="D38" s="2" t="s">
        <v>1022</v>
      </c>
      <c r="E38" s="2"/>
      <c r="F38" s="2">
        <v>2016</v>
      </c>
      <c r="G38" s="5" t="s">
        <v>47</v>
      </c>
      <c r="H38" s="78">
        <v>835.2</v>
      </c>
      <c r="I38" s="73"/>
      <c r="J38" s="77"/>
    </row>
    <row r="39" spans="1:10" x14ac:dyDescent="0.25">
      <c r="A39" s="2" t="s">
        <v>216</v>
      </c>
      <c r="B39" s="56">
        <v>3</v>
      </c>
      <c r="C39" s="2" t="s">
        <v>1023</v>
      </c>
      <c r="D39" s="2" t="s">
        <v>1024</v>
      </c>
      <c r="E39" s="2"/>
      <c r="F39" s="2">
        <v>2016</v>
      </c>
      <c r="G39" s="5" t="s">
        <v>47</v>
      </c>
      <c r="H39" s="78">
        <v>499.2</v>
      </c>
      <c r="I39" s="73"/>
      <c r="J39" s="77"/>
    </row>
    <row r="40" spans="1:10" x14ac:dyDescent="0.25">
      <c r="A40" s="2" t="s">
        <v>216</v>
      </c>
      <c r="B40" s="56">
        <v>3</v>
      </c>
      <c r="C40" s="2" t="s">
        <v>1025</v>
      </c>
      <c r="D40" s="2" t="s">
        <v>1026</v>
      </c>
      <c r="E40" s="2"/>
      <c r="F40" s="2">
        <v>2017</v>
      </c>
      <c r="G40" s="5" t="s">
        <v>47</v>
      </c>
      <c r="H40" s="78">
        <v>859.2</v>
      </c>
      <c r="I40" s="73"/>
      <c r="J40" s="77"/>
    </row>
    <row r="41" spans="1:10" x14ac:dyDescent="0.25">
      <c r="A41" s="2" t="s">
        <v>216</v>
      </c>
      <c r="B41" s="56">
        <v>3</v>
      </c>
      <c r="C41" s="2" t="s">
        <v>1027</v>
      </c>
      <c r="D41" s="2" t="s">
        <v>1028</v>
      </c>
      <c r="E41" s="2"/>
      <c r="F41" s="2">
        <v>2017</v>
      </c>
      <c r="G41" s="5" t="s">
        <v>47</v>
      </c>
      <c r="H41" s="78">
        <v>1435.2</v>
      </c>
      <c r="I41" s="73"/>
      <c r="J41" s="77"/>
    </row>
    <row r="42" spans="1:10" x14ac:dyDescent="0.25">
      <c r="A42" s="2" t="s">
        <v>216</v>
      </c>
      <c r="B42" s="56">
        <v>3</v>
      </c>
      <c r="C42" s="2" t="s">
        <v>1029</v>
      </c>
      <c r="D42" s="2" t="s">
        <v>1030</v>
      </c>
      <c r="E42" s="2"/>
      <c r="F42" s="2">
        <v>2017</v>
      </c>
      <c r="G42" s="5" t="s">
        <v>47</v>
      </c>
      <c r="H42" s="78">
        <v>451.2</v>
      </c>
      <c r="I42" s="73"/>
      <c r="J42" s="77"/>
    </row>
    <row r="43" spans="1:10" x14ac:dyDescent="0.25">
      <c r="A43" s="2" t="s">
        <v>216</v>
      </c>
      <c r="B43" s="56">
        <v>3</v>
      </c>
      <c r="C43" s="2" t="s">
        <v>1031</v>
      </c>
      <c r="D43" s="2" t="s">
        <v>1032</v>
      </c>
      <c r="E43" s="2"/>
      <c r="F43" s="2">
        <v>2014</v>
      </c>
      <c r="G43" s="5" t="s">
        <v>47</v>
      </c>
      <c r="H43" s="78">
        <v>1099.2</v>
      </c>
      <c r="I43" s="73"/>
      <c r="J43" s="77"/>
    </row>
    <row r="44" spans="1:10" x14ac:dyDescent="0.25">
      <c r="A44" s="2" t="s">
        <v>216</v>
      </c>
      <c r="B44" s="56">
        <v>3</v>
      </c>
      <c r="C44" s="2" t="s">
        <v>1033</v>
      </c>
      <c r="D44" s="2" t="s">
        <v>1034</v>
      </c>
      <c r="E44" s="2"/>
      <c r="F44" s="2">
        <v>2015</v>
      </c>
      <c r="G44" s="5" t="s">
        <v>47</v>
      </c>
      <c r="H44" s="78">
        <v>2227.1999999999998</v>
      </c>
      <c r="I44" s="73"/>
      <c r="J44" s="77"/>
    </row>
    <row r="45" spans="1:10" x14ac:dyDescent="0.25">
      <c r="A45" s="2" t="s">
        <v>216</v>
      </c>
      <c r="B45" s="56">
        <v>3</v>
      </c>
      <c r="C45" s="2" t="s">
        <v>1035</v>
      </c>
      <c r="D45" s="2" t="s">
        <v>1036</v>
      </c>
      <c r="E45" s="2"/>
      <c r="F45" s="2">
        <v>2015</v>
      </c>
      <c r="G45" s="5" t="s">
        <v>47</v>
      </c>
      <c r="H45" s="78">
        <v>1082.4000000000001</v>
      </c>
      <c r="I45" s="73"/>
      <c r="J45" s="77"/>
    </row>
    <row r="46" spans="1:10" x14ac:dyDescent="0.25">
      <c r="A46" s="2" t="s">
        <v>216</v>
      </c>
      <c r="B46" s="56">
        <v>3</v>
      </c>
      <c r="C46" s="2" t="s">
        <v>1037</v>
      </c>
      <c r="D46" s="2" t="s">
        <v>1038</v>
      </c>
      <c r="E46" s="2"/>
      <c r="F46" s="2">
        <v>2016</v>
      </c>
      <c r="G46" s="5" t="s">
        <v>47</v>
      </c>
      <c r="H46" s="78">
        <v>933.6</v>
      </c>
      <c r="I46" s="73"/>
      <c r="J46" s="77"/>
    </row>
    <row r="47" spans="1:10" x14ac:dyDescent="0.25">
      <c r="A47" s="2" t="s">
        <v>216</v>
      </c>
      <c r="B47" s="56">
        <v>3</v>
      </c>
      <c r="C47" s="2" t="s">
        <v>1039</v>
      </c>
      <c r="D47" s="2" t="s">
        <v>1040</v>
      </c>
      <c r="E47" s="2"/>
      <c r="F47" s="2">
        <v>2016</v>
      </c>
      <c r="G47" s="5" t="s">
        <v>47</v>
      </c>
      <c r="H47" s="78">
        <v>861.6</v>
      </c>
      <c r="I47" s="73"/>
      <c r="J47" s="77"/>
    </row>
    <row r="48" spans="1:10" x14ac:dyDescent="0.25">
      <c r="A48" s="2" t="s">
        <v>216</v>
      </c>
      <c r="B48" s="56">
        <v>3</v>
      </c>
      <c r="C48" s="2" t="s">
        <v>1041</v>
      </c>
      <c r="D48" s="2" t="s">
        <v>1042</v>
      </c>
      <c r="E48" s="2"/>
      <c r="F48" s="2">
        <v>2016</v>
      </c>
      <c r="G48" s="5" t="s">
        <v>47</v>
      </c>
      <c r="H48" s="78">
        <v>1260</v>
      </c>
      <c r="I48" s="73"/>
      <c r="J48" s="77"/>
    </row>
    <row r="49" spans="1:10" x14ac:dyDescent="0.25">
      <c r="A49" s="2" t="s">
        <v>216</v>
      </c>
      <c r="B49" s="56">
        <v>3</v>
      </c>
      <c r="C49" s="2" t="s">
        <v>1043</v>
      </c>
      <c r="D49" s="2" t="s">
        <v>1044</v>
      </c>
      <c r="E49" s="2"/>
      <c r="F49" s="2">
        <v>2016</v>
      </c>
      <c r="G49" s="5" t="s">
        <v>47</v>
      </c>
      <c r="H49" s="78">
        <v>1087.2</v>
      </c>
      <c r="I49" s="73"/>
      <c r="J49" s="77"/>
    </row>
    <row r="50" spans="1:10" x14ac:dyDescent="0.25">
      <c r="A50" s="2" t="s">
        <v>216</v>
      </c>
      <c r="B50" s="56">
        <v>3</v>
      </c>
      <c r="C50" s="2" t="s">
        <v>1045</v>
      </c>
      <c r="D50" s="2" t="s">
        <v>1046</v>
      </c>
      <c r="E50" s="2"/>
      <c r="F50" s="2">
        <v>2016</v>
      </c>
      <c r="G50" s="5" t="s">
        <v>47</v>
      </c>
      <c r="H50" s="78">
        <v>873.6</v>
      </c>
      <c r="I50" s="73"/>
      <c r="J50" s="77"/>
    </row>
    <row r="51" spans="1:10" x14ac:dyDescent="0.25">
      <c r="A51" s="2" t="s">
        <v>216</v>
      </c>
      <c r="B51" s="56">
        <v>3</v>
      </c>
      <c r="C51" s="2" t="s">
        <v>1047</v>
      </c>
      <c r="D51" s="2" t="s">
        <v>1048</v>
      </c>
      <c r="E51" s="2"/>
      <c r="F51" s="2">
        <v>2016</v>
      </c>
      <c r="G51" s="5" t="s">
        <v>47</v>
      </c>
      <c r="H51" s="78">
        <v>1519.2</v>
      </c>
      <c r="I51" s="73"/>
      <c r="J51" s="77"/>
    </row>
    <row r="52" spans="1:10" x14ac:dyDescent="0.25">
      <c r="A52" s="2" t="s">
        <v>216</v>
      </c>
      <c r="B52" s="56">
        <v>3</v>
      </c>
      <c r="C52" s="2" t="s">
        <v>1049</v>
      </c>
      <c r="D52" s="2" t="s">
        <v>1050</v>
      </c>
      <c r="E52" s="2"/>
      <c r="F52" s="2">
        <v>2016</v>
      </c>
      <c r="G52" s="5" t="s">
        <v>47</v>
      </c>
      <c r="H52" s="78">
        <v>811.2</v>
      </c>
      <c r="I52" s="73"/>
      <c r="J52" s="77"/>
    </row>
    <row r="53" spans="1:10" x14ac:dyDescent="0.25">
      <c r="A53" s="2" t="s">
        <v>216</v>
      </c>
      <c r="B53" s="56">
        <v>3</v>
      </c>
      <c r="C53" s="2" t="s">
        <v>1051</v>
      </c>
      <c r="D53" s="2" t="s">
        <v>1052</v>
      </c>
      <c r="E53" s="2"/>
      <c r="F53" s="2">
        <v>2016</v>
      </c>
      <c r="G53" s="5" t="s">
        <v>47</v>
      </c>
      <c r="H53" s="78">
        <v>835.2</v>
      </c>
      <c r="I53" s="73"/>
      <c r="J53" s="77"/>
    </row>
    <row r="54" spans="1:10" x14ac:dyDescent="0.25">
      <c r="A54" s="2" t="s">
        <v>216</v>
      </c>
      <c r="B54" s="56">
        <v>3</v>
      </c>
      <c r="C54" s="2" t="s">
        <v>1053</v>
      </c>
      <c r="D54" s="2" t="s">
        <v>1054</v>
      </c>
      <c r="E54" s="2"/>
      <c r="F54" s="2">
        <v>2016</v>
      </c>
      <c r="G54" s="5" t="s">
        <v>47</v>
      </c>
      <c r="H54" s="78">
        <v>475.2</v>
      </c>
      <c r="I54" s="73"/>
      <c r="J54" s="77"/>
    </row>
    <row r="55" spans="1:10" x14ac:dyDescent="0.25">
      <c r="A55" s="2" t="s">
        <v>216</v>
      </c>
      <c r="B55" s="56">
        <v>3</v>
      </c>
      <c r="C55" s="2" t="s">
        <v>1055</v>
      </c>
      <c r="D55" s="2" t="s">
        <v>1056</v>
      </c>
      <c r="E55" s="2"/>
      <c r="F55" s="2">
        <v>2017</v>
      </c>
      <c r="G55" s="5" t="s">
        <v>47</v>
      </c>
      <c r="H55" s="78">
        <v>523.20000000000005</v>
      </c>
      <c r="I55" s="73"/>
      <c r="J55" s="77"/>
    </row>
    <row r="56" spans="1:10" x14ac:dyDescent="0.25">
      <c r="A56" s="2" t="s">
        <v>216</v>
      </c>
      <c r="B56" s="88">
        <v>3</v>
      </c>
      <c r="C56" s="92" t="s">
        <v>1057</v>
      </c>
      <c r="D56" s="92" t="s">
        <v>1058</v>
      </c>
      <c r="E56" s="2"/>
      <c r="F56" s="92">
        <v>2017</v>
      </c>
      <c r="G56" s="5" t="s">
        <v>47</v>
      </c>
      <c r="H56" s="78">
        <v>547.20000000000005</v>
      </c>
      <c r="I56" s="73"/>
      <c r="J56" s="77"/>
    </row>
    <row r="57" spans="1:10" x14ac:dyDescent="0.25">
      <c r="A57" s="2" t="s">
        <v>216</v>
      </c>
      <c r="B57" s="88">
        <v>3</v>
      </c>
      <c r="C57" s="92" t="s">
        <v>1059</v>
      </c>
      <c r="D57" s="92" t="s">
        <v>1060</v>
      </c>
      <c r="E57" s="2"/>
      <c r="F57" s="92">
        <v>2017</v>
      </c>
      <c r="G57" s="5" t="s">
        <v>47</v>
      </c>
      <c r="H57" s="78">
        <v>1075.2</v>
      </c>
      <c r="I57" s="73"/>
      <c r="J57" s="77"/>
    </row>
    <row r="58" spans="1:10" x14ac:dyDescent="0.25">
      <c r="A58" s="2" t="s">
        <v>216</v>
      </c>
      <c r="B58" s="56">
        <v>3</v>
      </c>
      <c r="C58" s="2" t="s">
        <v>1061</v>
      </c>
      <c r="D58" s="2" t="s">
        <v>1062</v>
      </c>
      <c r="E58" s="2"/>
      <c r="F58" s="2">
        <v>2016</v>
      </c>
      <c r="G58" s="5" t="s">
        <v>47</v>
      </c>
      <c r="H58" s="78">
        <v>811.2</v>
      </c>
      <c r="I58" s="73"/>
      <c r="J58" s="77"/>
    </row>
    <row r="59" spans="1:10" x14ac:dyDescent="0.25">
      <c r="A59" s="2" t="s">
        <v>216</v>
      </c>
      <c r="B59" s="56">
        <v>3</v>
      </c>
      <c r="C59" s="2" t="s">
        <v>1063</v>
      </c>
      <c r="D59" s="2" t="s">
        <v>1064</v>
      </c>
      <c r="E59" s="2"/>
      <c r="F59" s="2">
        <v>2016</v>
      </c>
      <c r="G59" s="5" t="s">
        <v>47</v>
      </c>
      <c r="H59" s="78">
        <v>475.2</v>
      </c>
      <c r="I59" s="73"/>
      <c r="J59" s="77"/>
    </row>
    <row r="60" spans="1:10" x14ac:dyDescent="0.25">
      <c r="A60" s="2" t="s">
        <v>216</v>
      </c>
      <c r="B60" s="56">
        <v>3</v>
      </c>
      <c r="C60" s="2" t="s">
        <v>1065</v>
      </c>
      <c r="D60" s="2" t="s">
        <v>1066</v>
      </c>
      <c r="E60" s="2"/>
      <c r="F60" s="2">
        <v>2016</v>
      </c>
      <c r="G60" s="5" t="s">
        <v>47</v>
      </c>
      <c r="H60" s="78">
        <v>355.2</v>
      </c>
      <c r="I60" s="73"/>
      <c r="J60" s="77"/>
    </row>
    <row r="61" spans="1:10" x14ac:dyDescent="0.25">
      <c r="A61" s="2" t="s">
        <v>216</v>
      </c>
      <c r="B61" s="56">
        <v>3</v>
      </c>
      <c r="C61" s="2" t="s">
        <v>1067</v>
      </c>
      <c r="D61" s="2" t="s">
        <v>1068</v>
      </c>
      <c r="E61" s="2"/>
      <c r="F61" s="2">
        <v>2016</v>
      </c>
      <c r="G61" s="5" t="s">
        <v>47</v>
      </c>
      <c r="H61" s="78">
        <v>355.2</v>
      </c>
      <c r="I61" s="73"/>
      <c r="J61" s="77"/>
    </row>
    <row r="62" spans="1:10" x14ac:dyDescent="0.25">
      <c r="A62" s="2" t="s">
        <v>216</v>
      </c>
      <c r="B62" s="56">
        <v>3</v>
      </c>
      <c r="C62" s="2" t="s">
        <v>1069</v>
      </c>
      <c r="D62" s="2" t="s">
        <v>1070</v>
      </c>
      <c r="E62" s="2"/>
      <c r="F62" s="2">
        <v>2016</v>
      </c>
      <c r="G62" s="5" t="s">
        <v>47</v>
      </c>
      <c r="H62" s="78">
        <v>787.2</v>
      </c>
      <c r="I62" s="73"/>
      <c r="J62" s="77"/>
    </row>
    <row r="63" spans="1:10" x14ac:dyDescent="0.25">
      <c r="A63" s="2" t="s">
        <v>216</v>
      </c>
      <c r="B63" s="56">
        <v>3</v>
      </c>
      <c r="C63" s="2" t="s">
        <v>1071</v>
      </c>
      <c r="D63" s="2" t="s">
        <v>1072</v>
      </c>
      <c r="E63" s="2"/>
      <c r="F63" s="2">
        <v>2017</v>
      </c>
      <c r="G63" s="5" t="s">
        <v>47</v>
      </c>
      <c r="H63" s="78">
        <v>403.2</v>
      </c>
      <c r="I63" s="73"/>
      <c r="J63" s="77"/>
    </row>
    <row r="64" spans="1:10" x14ac:dyDescent="0.25">
      <c r="A64" s="2" t="s">
        <v>216</v>
      </c>
      <c r="B64" s="56">
        <v>3</v>
      </c>
      <c r="C64" s="2" t="s">
        <v>1073</v>
      </c>
      <c r="D64" s="2" t="s">
        <v>1074</v>
      </c>
      <c r="E64" s="2"/>
      <c r="F64" s="2">
        <v>2017</v>
      </c>
      <c r="G64" s="5" t="s">
        <v>47</v>
      </c>
      <c r="H64" s="78">
        <v>427.2</v>
      </c>
      <c r="I64" s="73"/>
      <c r="J64" s="77"/>
    </row>
    <row r="65" spans="1:10" x14ac:dyDescent="0.25">
      <c r="A65" s="2" t="s">
        <v>216</v>
      </c>
      <c r="B65" s="56">
        <v>3</v>
      </c>
      <c r="C65" s="2" t="s">
        <v>1075</v>
      </c>
      <c r="D65" s="2" t="s">
        <v>1076</v>
      </c>
      <c r="E65" s="2"/>
      <c r="F65" s="2">
        <v>2016</v>
      </c>
      <c r="G65" s="5" t="s">
        <v>47</v>
      </c>
      <c r="H65" s="78">
        <v>859.2</v>
      </c>
      <c r="I65" s="73"/>
      <c r="J65" s="77"/>
    </row>
    <row r="66" spans="1:10" x14ac:dyDescent="0.25">
      <c r="A66" s="2" t="s">
        <v>216</v>
      </c>
      <c r="B66" s="56">
        <v>3</v>
      </c>
      <c r="C66" s="2" t="s">
        <v>1077</v>
      </c>
      <c r="D66" s="2" t="s">
        <v>1078</v>
      </c>
      <c r="E66" s="2"/>
      <c r="F66" s="2">
        <v>2017</v>
      </c>
      <c r="G66" s="5" t="s">
        <v>47</v>
      </c>
      <c r="H66" s="78">
        <v>427.2</v>
      </c>
      <c r="I66" s="73"/>
      <c r="J66" s="77"/>
    </row>
    <row r="67" spans="1:10" x14ac:dyDescent="0.25">
      <c r="A67" s="2" t="s">
        <v>216</v>
      </c>
      <c r="B67" s="56">
        <v>3</v>
      </c>
      <c r="C67" s="2" t="s">
        <v>1079</v>
      </c>
      <c r="D67" s="2" t="s">
        <v>1080</v>
      </c>
      <c r="E67" s="2"/>
      <c r="F67" s="2">
        <v>2016</v>
      </c>
      <c r="G67" s="5" t="s">
        <v>47</v>
      </c>
      <c r="H67" s="78">
        <v>835.2</v>
      </c>
      <c r="I67" s="73"/>
      <c r="J67" s="77"/>
    </row>
    <row r="68" spans="1:10" x14ac:dyDescent="0.25">
      <c r="A68" s="2" t="s">
        <v>216</v>
      </c>
      <c r="B68" s="56">
        <v>3</v>
      </c>
      <c r="C68" s="2" t="s">
        <v>1081</v>
      </c>
      <c r="D68" s="2" t="s">
        <v>1082</v>
      </c>
      <c r="E68" s="2"/>
      <c r="F68" s="2">
        <v>2016</v>
      </c>
      <c r="G68" s="5" t="s">
        <v>47</v>
      </c>
      <c r="H68" s="78">
        <v>948</v>
      </c>
      <c r="I68" s="73"/>
      <c r="J68" s="77"/>
    </row>
    <row r="69" spans="1:10" x14ac:dyDescent="0.25">
      <c r="A69" s="2" t="s">
        <v>216</v>
      </c>
      <c r="B69" s="56">
        <v>3</v>
      </c>
      <c r="C69" s="2" t="s">
        <v>1083</v>
      </c>
      <c r="D69" s="2" t="s">
        <v>1084</v>
      </c>
      <c r="E69" s="2"/>
      <c r="F69" s="2">
        <v>2016</v>
      </c>
      <c r="G69" s="5" t="s">
        <v>47</v>
      </c>
      <c r="H69" s="78">
        <v>835.2</v>
      </c>
      <c r="I69" s="73"/>
      <c r="J69" s="77"/>
    </row>
    <row r="70" spans="1:10" x14ac:dyDescent="0.25">
      <c r="A70" s="2" t="s">
        <v>216</v>
      </c>
      <c r="B70" s="56">
        <v>3</v>
      </c>
      <c r="C70" s="2" t="s">
        <v>1085</v>
      </c>
      <c r="D70" s="2" t="s">
        <v>1086</v>
      </c>
      <c r="E70" s="2"/>
      <c r="F70" s="5"/>
      <c r="G70" s="5"/>
      <c r="H70" s="78">
        <v>1572</v>
      </c>
      <c r="I70" s="73"/>
      <c r="J70" s="77"/>
    </row>
    <row r="71" spans="1:10" x14ac:dyDescent="0.25">
      <c r="A71" s="79"/>
      <c r="B71" s="39">
        <f>SUM(B38:B70)</f>
        <v>99</v>
      </c>
      <c r="C71" s="73"/>
      <c r="D71" s="73"/>
      <c r="E71" s="73"/>
      <c r="F71" s="73"/>
      <c r="G71" s="73"/>
      <c r="H71" s="75">
        <f>SUM(H38:H70)</f>
        <v>28382.400000000012</v>
      </c>
      <c r="I71" s="73"/>
      <c r="J71" s="77"/>
    </row>
    <row r="72" spans="1:10" x14ac:dyDescent="0.25">
      <c r="A72" s="73"/>
      <c r="B72" s="73"/>
      <c r="C72" s="73"/>
      <c r="D72" s="73"/>
      <c r="E72" s="73"/>
      <c r="F72" s="73"/>
      <c r="G72" s="73"/>
      <c r="H72" s="73"/>
      <c r="I72" s="73"/>
      <c r="J72" s="77"/>
    </row>
    <row r="73" spans="1:10" x14ac:dyDescent="0.25">
      <c r="A73" s="3" t="s">
        <v>188</v>
      </c>
      <c r="B73" s="67" t="s">
        <v>34</v>
      </c>
      <c r="C73" s="67" t="s">
        <v>1087</v>
      </c>
      <c r="D73" s="67" t="s">
        <v>36</v>
      </c>
      <c r="E73" s="3" t="s">
        <v>37</v>
      </c>
      <c r="F73" s="67" t="s">
        <v>357</v>
      </c>
      <c r="G73" s="67" t="s">
        <v>358</v>
      </c>
      <c r="H73" s="67" t="s">
        <v>39</v>
      </c>
      <c r="I73" s="73"/>
      <c r="J73" s="77"/>
    </row>
    <row r="74" spans="1:10" x14ac:dyDescent="0.25">
      <c r="A74" s="2" t="s">
        <v>362</v>
      </c>
      <c r="B74" s="56">
        <v>1</v>
      </c>
      <c r="C74" s="2" t="s">
        <v>1088</v>
      </c>
      <c r="D74" s="2"/>
      <c r="E74" s="2">
        <v>2018</v>
      </c>
      <c r="F74" s="2" t="s">
        <v>364</v>
      </c>
      <c r="G74" s="5">
        <v>1330</v>
      </c>
      <c r="H74" s="5">
        <f>+G74</f>
        <v>1330</v>
      </c>
      <c r="I74" s="73"/>
      <c r="J74" s="77"/>
    </row>
    <row r="75" spans="1:10" x14ac:dyDescent="0.25">
      <c r="A75" s="2" t="s">
        <v>362</v>
      </c>
      <c r="B75" s="56">
        <v>1</v>
      </c>
      <c r="C75" s="2" t="s">
        <v>1089</v>
      </c>
      <c r="D75" s="2"/>
      <c r="E75" s="2">
        <v>2018</v>
      </c>
      <c r="F75" s="2" t="s">
        <v>364</v>
      </c>
      <c r="G75" s="5">
        <v>2000</v>
      </c>
      <c r="H75" s="5">
        <f>+G75</f>
        <v>2000</v>
      </c>
      <c r="I75" s="73"/>
      <c r="J75" s="77"/>
    </row>
    <row r="76" spans="1:10" x14ac:dyDescent="0.25">
      <c r="A76" s="2" t="s">
        <v>362</v>
      </c>
      <c r="B76" s="56">
        <v>1</v>
      </c>
      <c r="C76" s="2" t="s">
        <v>1090</v>
      </c>
      <c r="D76" s="2"/>
      <c r="E76" s="2">
        <v>2018</v>
      </c>
      <c r="F76" s="2" t="s">
        <v>364</v>
      </c>
      <c r="G76" s="5">
        <v>7645</v>
      </c>
      <c r="H76" s="5">
        <f>+G76</f>
        <v>7645</v>
      </c>
      <c r="I76" s="73"/>
      <c r="J76" s="77"/>
    </row>
    <row r="77" spans="1:10" x14ac:dyDescent="0.25">
      <c r="A77" s="73"/>
      <c r="B77" s="16">
        <v>24</v>
      </c>
      <c r="C77" s="73"/>
      <c r="D77" s="73"/>
      <c r="E77" s="73"/>
      <c r="F77" s="73"/>
      <c r="G77" s="139">
        <f>SUM(G74:G76)</f>
        <v>10975</v>
      </c>
      <c r="H77" s="139">
        <f>SUM(H74:H76)</f>
        <v>10975</v>
      </c>
      <c r="I77" s="73"/>
      <c r="J77" s="77"/>
    </row>
    <row r="78" spans="1:10" x14ac:dyDescent="0.25">
      <c r="A78" s="73"/>
      <c r="B78" s="73"/>
      <c r="C78" s="73"/>
      <c r="D78" s="73"/>
      <c r="E78" s="73"/>
      <c r="F78" s="73"/>
      <c r="G78" s="73"/>
      <c r="H78" s="73"/>
      <c r="I78" s="73"/>
      <c r="J78" s="77"/>
    </row>
    <row r="79" spans="1:10" x14ac:dyDescent="0.25">
      <c r="A79" s="41" t="s">
        <v>167</v>
      </c>
      <c r="B79" s="41" t="s">
        <v>168</v>
      </c>
      <c r="C79" s="73"/>
      <c r="D79" s="73"/>
      <c r="E79" s="73"/>
      <c r="F79" s="73"/>
      <c r="G79" s="73"/>
      <c r="H79" s="73"/>
      <c r="I79" s="73"/>
      <c r="J79" s="77"/>
    </row>
    <row r="80" spans="1:10" ht="26.25" x14ac:dyDescent="0.4">
      <c r="A80" s="134">
        <f>33+3</f>
        <v>36</v>
      </c>
      <c r="B80" s="134">
        <f>+B71+B77</f>
        <v>123</v>
      </c>
      <c r="C80" s="80" t="s">
        <v>221</v>
      </c>
      <c r="D80" s="77"/>
      <c r="E80" s="77"/>
      <c r="F80" s="77"/>
      <c r="G80" s="77"/>
      <c r="H80" s="140"/>
      <c r="I80" s="77"/>
      <c r="J80" s="77"/>
    </row>
    <row r="81" spans="1:10" x14ac:dyDescent="0.25">
      <c r="A81" s="73"/>
      <c r="B81" s="73"/>
      <c r="C81" s="73"/>
      <c r="D81" s="73"/>
      <c r="E81" s="73"/>
      <c r="F81" s="73"/>
      <c r="G81" s="73"/>
      <c r="H81" s="73"/>
      <c r="I81" s="73"/>
      <c r="J81" s="73"/>
    </row>
    <row r="82" spans="1:10" x14ac:dyDescent="0.25">
      <c r="A82" s="73"/>
      <c r="B82" s="73"/>
      <c r="C82" s="73"/>
      <c r="D82" s="73"/>
      <c r="E82" s="73"/>
      <c r="F82" s="73"/>
      <c r="G82" s="73"/>
      <c r="H82" s="73"/>
      <c r="I82" s="73"/>
      <c r="J82" s="73"/>
    </row>
    <row r="83" spans="1:10" x14ac:dyDescent="0.25">
      <c r="A83" s="81"/>
      <c r="B83" s="81"/>
      <c r="C83" s="81"/>
      <c r="D83" s="81"/>
      <c r="E83" s="81"/>
      <c r="F83" s="81"/>
      <c r="G83" s="81"/>
      <c r="H83" s="81"/>
      <c r="I83" s="81"/>
      <c r="J83" s="81"/>
    </row>
    <row r="84" spans="1:10" x14ac:dyDescent="0.25">
      <c r="A84" s="73"/>
      <c r="B84" s="73"/>
      <c r="C84" s="73"/>
      <c r="D84" s="73"/>
      <c r="E84" s="73"/>
      <c r="F84" s="73"/>
      <c r="G84" s="73"/>
      <c r="H84" s="73"/>
      <c r="I84" s="73"/>
      <c r="J84" s="81"/>
    </row>
    <row r="85" spans="1:10" ht="21" x14ac:dyDescent="0.35">
      <c r="A85" s="41" t="s">
        <v>167</v>
      </c>
      <c r="B85" s="41" t="s">
        <v>168</v>
      </c>
      <c r="C85" s="73"/>
      <c r="D85" s="73"/>
      <c r="E85" s="73"/>
      <c r="F85" s="73"/>
      <c r="G85" s="82" t="s">
        <v>39</v>
      </c>
      <c r="H85" s="83">
        <f>+H32+H71+H77</f>
        <v>72920.960000000006</v>
      </c>
      <c r="I85" s="73"/>
      <c r="J85" s="81"/>
    </row>
    <row r="86" spans="1:10" ht="26.25" x14ac:dyDescent="0.4">
      <c r="A86" s="134">
        <f>+A35+A80</f>
        <v>64</v>
      </c>
      <c r="B86" s="134">
        <f>+B35+B80</f>
        <v>220</v>
      </c>
      <c r="C86" s="84" t="s">
        <v>170</v>
      </c>
      <c r="D86" s="81"/>
      <c r="E86" s="81"/>
      <c r="F86" s="81"/>
      <c r="G86" s="81"/>
      <c r="H86" s="81"/>
      <c r="I86" s="81"/>
      <c r="J86" s="81"/>
    </row>
    <row r="89" spans="1:10" ht="27.75" x14ac:dyDescent="0.4">
      <c r="A89" s="232" t="s">
        <v>1807</v>
      </c>
      <c r="B89" s="232"/>
      <c r="C89" s="232"/>
      <c r="D89" s="232"/>
      <c r="E89" s="232"/>
      <c r="F89" s="232"/>
      <c r="G89" s="232"/>
      <c r="H89" s="232"/>
      <c r="I89" s="232"/>
      <c r="J89" s="232"/>
    </row>
    <row r="90" spans="1:10" x14ac:dyDescent="0.25">
      <c r="A90" s="198" t="s">
        <v>33</v>
      </c>
      <c r="B90" s="198" t="s">
        <v>34</v>
      </c>
      <c r="C90" s="197" t="s">
        <v>20</v>
      </c>
      <c r="D90" s="198" t="s">
        <v>35</v>
      </c>
      <c r="E90" s="198" t="s">
        <v>36</v>
      </c>
      <c r="F90" s="198" t="s">
        <v>37</v>
      </c>
      <c r="G90" s="198" t="s">
        <v>38</v>
      </c>
      <c r="H90" s="198" t="s">
        <v>171</v>
      </c>
      <c r="I90" s="204"/>
      <c r="J90" s="204"/>
    </row>
    <row r="91" spans="1:10" ht="30" x14ac:dyDescent="0.25">
      <c r="A91" s="6">
        <v>1</v>
      </c>
      <c r="B91" s="222">
        <v>2</v>
      </c>
      <c r="C91" s="222" t="s">
        <v>2117</v>
      </c>
      <c r="D91" s="222" t="s">
        <v>2137</v>
      </c>
      <c r="E91" s="222" t="s">
        <v>1329</v>
      </c>
      <c r="F91" s="222" t="s">
        <v>1884</v>
      </c>
      <c r="G91" s="6"/>
      <c r="H91" s="223">
        <v>1186.5999999999999</v>
      </c>
      <c r="J91" s="200"/>
    </row>
    <row r="92" spans="1:10" ht="30" x14ac:dyDescent="0.25">
      <c r="A92" s="6">
        <f>+A91+1</f>
        <v>2</v>
      </c>
      <c r="B92" s="222">
        <v>2</v>
      </c>
      <c r="C92" s="222" t="s">
        <v>2118</v>
      </c>
      <c r="D92" s="222" t="s">
        <v>2138</v>
      </c>
      <c r="E92" s="222" t="s">
        <v>1329</v>
      </c>
      <c r="F92" s="222" t="s">
        <v>1823</v>
      </c>
      <c r="G92" s="6"/>
      <c r="H92" s="223">
        <v>741.2</v>
      </c>
      <c r="J92" s="200"/>
    </row>
    <row r="93" spans="1:10" x14ac:dyDescent="0.25">
      <c r="A93" s="6">
        <f t="shared" ref="A93:A113" si="0">+A92+1</f>
        <v>3</v>
      </c>
      <c r="B93" s="222">
        <v>2</v>
      </c>
      <c r="C93" s="222" t="s">
        <v>2119</v>
      </c>
      <c r="D93" s="222" t="s">
        <v>2139</v>
      </c>
      <c r="E93" s="222" t="s">
        <v>277</v>
      </c>
      <c r="F93" s="222" t="s">
        <v>1884</v>
      </c>
      <c r="G93" s="6"/>
      <c r="H93" s="223">
        <v>712.3</v>
      </c>
      <c r="J93" s="200"/>
    </row>
    <row r="94" spans="1:10" ht="30" x14ac:dyDescent="0.25">
      <c r="A94" s="6">
        <f t="shared" si="0"/>
        <v>4</v>
      </c>
      <c r="B94" s="229">
        <v>2</v>
      </c>
      <c r="C94" s="229" t="s">
        <v>2120</v>
      </c>
      <c r="D94" s="229" t="s">
        <v>2140</v>
      </c>
      <c r="E94" s="229" t="s">
        <v>1329</v>
      </c>
      <c r="F94" s="229" t="s">
        <v>1819</v>
      </c>
      <c r="G94" s="6"/>
      <c r="H94" s="230">
        <v>1186.5999999999999</v>
      </c>
      <c r="J94" s="200"/>
    </row>
    <row r="95" spans="1:10" x14ac:dyDescent="0.25">
      <c r="A95" s="6">
        <f t="shared" si="0"/>
        <v>5</v>
      </c>
      <c r="B95" s="222">
        <v>2</v>
      </c>
      <c r="C95" s="222" t="s">
        <v>2121</v>
      </c>
      <c r="D95" s="222" t="s">
        <v>2141</v>
      </c>
      <c r="E95" s="222" t="s">
        <v>277</v>
      </c>
      <c r="F95" s="222" t="s">
        <v>1911</v>
      </c>
      <c r="G95" s="6"/>
      <c r="H95" s="223">
        <v>729.3</v>
      </c>
      <c r="J95" s="200"/>
    </row>
    <row r="96" spans="1:10" x14ac:dyDescent="0.25">
      <c r="A96" s="6">
        <f t="shared" si="0"/>
        <v>6</v>
      </c>
      <c r="B96" s="222">
        <v>2</v>
      </c>
      <c r="C96" s="222" t="s">
        <v>2122</v>
      </c>
      <c r="D96" s="222" t="s">
        <v>2142</v>
      </c>
      <c r="E96" s="222" t="s">
        <v>277</v>
      </c>
      <c r="F96" s="222" t="s">
        <v>1911</v>
      </c>
      <c r="G96" s="6"/>
      <c r="H96" s="223">
        <v>678.3</v>
      </c>
      <c r="J96" s="200"/>
    </row>
    <row r="97" spans="1:10" x14ac:dyDescent="0.25">
      <c r="A97" s="6">
        <f t="shared" si="0"/>
        <v>7</v>
      </c>
      <c r="B97" s="222">
        <v>2</v>
      </c>
      <c r="C97" s="222" t="s">
        <v>2123</v>
      </c>
      <c r="D97" s="222" t="s">
        <v>2143</v>
      </c>
      <c r="E97" s="222" t="s">
        <v>277</v>
      </c>
      <c r="F97" s="222" t="s">
        <v>1911</v>
      </c>
      <c r="G97" s="6"/>
      <c r="H97" s="223">
        <v>746.3</v>
      </c>
      <c r="J97" s="200"/>
    </row>
    <row r="98" spans="1:10" x14ac:dyDescent="0.25">
      <c r="A98" s="6">
        <f t="shared" si="0"/>
        <v>8</v>
      </c>
      <c r="B98" s="222">
        <v>2</v>
      </c>
      <c r="C98" s="222" t="s">
        <v>2124</v>
      </c>
      <c r="D98" s="222" t="s">
        <v>2144</v>
      </c>
      <c r="E98" s="222" t="s">
        <v>277</v>
      </c>
      <c r="F98" s="222" t="s">
        <v>1819</v>
      </c>
      <c r="G98" s="6"/>
      <c r="H98" s="223">
        <v>881.3</v>
      </c>
      <c r="J98" s="200"/>
    </row>
    <row r="99" spans="1:10" x14ac:dyDescent="0.25">
      <c r="A99" s="6">
        <f t="shared" si="0"/>
        <v>9</v>
      </c>
      <c r="B99" s="222">
        <v>2</v>
      </c>
      <c r="C99" s="222" t="s">
        <v>2125</v>
      </c>
      <c r="D99" s="222" t="s">
        <v>2145</v>
      </c>
      <c r="E99" s="222" t="s">
        <v>277</v>
      </c>
      <c r="F99" s="222" t="s">
        <v>1819</v>
      </c>
      <c r="G99" s="6"/>
      <c r="H99" s="223">
        <v>695.3</v>
      </c>
      <c r="J99" s="200"/>
    </row>
    <row r="100" spans="1:10" x14ac:dyDescent="0.25">
      <c r="A100" s="6">
        <f t="shared" si="0"/>
        <v>10</v>
      </c>
      <c r="B100" s="222">
        <v>2</v>
      </c>
      <c r="C100" s="222" t="s">
        <v>2126</v>
      </c>
      <c r="D100" s="222" t="s">
        <v>2141</v>
      </c>
      <c r="E100" s="222" t="s">
        <v>277</v>
      </c>
      <c r="F100" s="222" t="s">
        <v>1911</v>
      </c>
      <c r="G100" s="6"/>
      <c r="H100" s="223">
        <v>559.29999999999995</v>
      </c>
      <c r="J100" s="200"/>
    </row>
    <row r="101" spans="1:10" x14ac:dyDescent="0.25">
      <c r="A101" s="6">
        <f t="shared" si="0"/>
        <v>11</v>
      </c>
      <c r="B101" s="222">
        <v>2</v>
      </c>
      <c r="C101" s="222" t="s">
        <v>2127</v>
      </c>
      <c r="D101" s="222" t="s">
        <v>2146</v>
      </c>
      <c r="E101" s="222" t="s">
        <v>1822</v>
      </c>
      <c r="F101" s="222" t="s">
        <v>1884</v>
      </c>
      <c r="G101" s="6"/>
      <c r="H101" s="223">
        <v>1487.5</v>
      </c>
      <c r="J101" s="200"/>
    </row>
    <row r="102" spans="1:10" ht="30" x14ac:dyDescent="0.25">
      <c r="A102" s="6">
        <f t="shared" si="0"/>
        <v>12</v>
      </c>
      <c r="B102" s="222">
        <v>2</v>
      </c>
      <c r="C102" s="222" t="s">
        <v>2128</v>
      </c>
      <c r="D102" s="222" t="s">
        <v>2147</v>
      </c>
      <c r="E102" s="222" t="s">
        <v>277</v>
      </c>
      <c r="F102" s="222" t="s">
        <v>1923</v>
      </c>
      <c r="G102" s="6"/>
      <c r="H102" s="223">
        <v>950.3</v>
      </c>
      <c r="J102" s="200"/>
    </row>
    <row r="103" spans="1:10" x14ac:dyDescent="0.25">
      <c r="A103" s="6">
        <f t="shared" si="0"/>
        <v>13</v>
      </c>
      <c r="B103" s="222">
        <v>2</v>
      </c>
      <c r="C103" s="222" t="s">
        <v>2129</v>
      </c>
      <c r="D103" s="222" t="s">
        <v>2148</v>
      </c>
      <c r="E103" s="222" t="s">
        <v>277</v>
      </c>
      <c r="F103" s="222" t="s">
        <v>1819</v>
      </c>
      <c r="G103" s="6"/>
      <c r="H103" s="223">
        <v>1137.3</v>
      </c>
      <c r="J103" s="200"/>
    </row>
    <row r="104" spans="1:10" x14ac:dyDescent="0.25">
      <c r="A104" s="6">
        <f t="shared" si="0"/>
        <v>14</v>
      </c>
      <c r="B104" s="222">
        <v>2</v>
      </c>
      <c r="C104" s="222" t="s">
        <v>2130</v>
      </c>
      <c r="D104" s="222" t="s">
        <v>2149</v>
      </c>
      <c r="E104" s="222" t="s">
        <v>277</v>
      </c>
      <c r="F104" s="222" t="s">
        <v>1855</v>
      </c>
      <c r="G104" s="6"/>
      <c r="H104" s="223">
        <v>712.3</v>
      </c>
      <c r="J104" s="200"/>
    </row>
    <row r="105" spans="1:10" ht="30" x14ac:dyDescent="0.25">
      <c r="A105" s="6">
        <f t="shared" si="0"/>
        <v>15</v>
      </c>
      <c r="B105" s="222">
        <v>2</v>
      </c>
      <c r="C105" s="222" t="s">
        <v>2131</v>
      </c>
      <c r="D105" s="222" t="s">
        <v>2150</v>
      </c>
      <c r="E105" s="222" t="s">
        <v>277</v>
      </c>
      <c r="F105" s="222" t="s">
        <v>1819</v>
      </c>
      <c r="G105" s="6"/>
      <c r="H105" s="223">
        <v>678.3</v>
      </c>
      <c r="J105" s="200"/>
    </row>
    <row r="106" spans="1:10" x14ac:dyDescent="0.25">
      <c r="A106" s="6">
        <f t="shared" si="0"/>
        <v>16</v>
      </c>
      <c r="B106" s="222">
        <v>2</v>
      </c>
      <c r="C106" s="222" t="s">
        <v>2132</v>
      </c>
      <c r="D106" s="222" t="s">
        <v>2151</v>
      </c>
      <c r="E106" s="222" t="s">
        <v>1822</v>
      </c>
      <c r="F106" s="222" t="s">
        <v>1819</v>
      </c>
      <c r="G106" s="6"/>
      <c r="H106" s="223">
        <v>1181.5</v>
      </c>
      <c r="J106" s="200"/>
    </row>
    <row r="107" spans="1:10" x14ac:dyDescent="0.25">
      <c r="A107" s="6">
        <f t="shared" si="0"/>
        <v>17</v>
      </c>
      <c r="B107" s="222">
        <v>2</v>
      </c>
      <c r="C107" s="222" t="s">
        <v>2133</v>
      </c>
      <c r="D107" s="222" t="s">
        <v>2152</v>
      </c>
      <c r="E107" s="222" t="s">
        <v>277</v>
      </c>
      <c r="F107" s="222" t="s">
        <v>1896</v>
      </c>
      <c r="G107" s="6"/>
      <c r="H107" s="223">
        <v>1035</v>
      </c>
      <c r="J107" s="200"/>
    </row>
    <row r="108" spans="1:10" x14ac:dyDescent="0.25">
      <c r="A108" s="6">
        <f t="shared" si="0"/>
        <v>18</v>
      </c>
      <c r="B108" s="222">
        <v>2</v>
      </c>
      <c r="C108" s="222" t="s">
        <v>2134</v>
      </c>
      <c r="D108" s="222" t="s">
        <v>2153</v>
      </c>
      <c r="E108" s="222" t="s">
        <v>277</v>
      </c>
      <c r="F108" s="222" t="s">
        <v>1885</v>
      </c>
      <c r="G108" s="6"/>
      <c r="H108" s="223">
        <v>967.3</v>
      </c>
      <c r="J108" s="200"/>
    </row>
    <row r="109" spans="1:10" x14ac:dyDescent="0.25">
      <c r="A109" s="6">
        <f t="shared" si="0"/>
        <v>19</v>
      </c>
      <c r="B109" s="222">
        <v>2</v>
      </c>
      <c r="C109" s="222" t="s">
        <v>2135</v>
      </c>
      <c r="D109" s="222" t="s">
        <v>2154</v>
      </c>
      <c r="E109" s="222" t="s">
        <v>2155</v>
      </c>
      <c r="F109" s="222" t="s">
        <v>1923</v>
      </c>
      <c r="G109" s="6"/>
      <c r="H109" s="223">
        <v>797.3</v>
      </c>
      <c r="J109" s="200"/>
    </row>
    <row r="110" spans="1:10" x14ac:dyDescent="0.25">
      <c r="A110" s="6">
        <f t="shared" si="0"/>
        <v>20</v>
      </c>
      <c r="B110" s="171">
        <v>2</v>
      </c>
      <c r="C110" s="171" t="s">
        <v>2136</v>
      </c>
      <c r="D110" s="171" t="s">
        <v>2144</v>
      </c>
      <c r="E110" s="171" t="s">
        <v>277</v>
      </c>
      <c r="F110" s="171" t="s">
        <v>1819</v>
      </c>
      <c r="G110" s="6"/>
      <c r="H110" s="176">
        <v>899.3</v>
      </c>
      <c r="J110" s="200"/>
    </row>
    <row r="111" spans="1:10" x14ac:dyDescent="0.25">
      <c r="A111" s="6">
        <f t="shared" si="0"/>
        <v>21</v>
      </c>
      <c r="B111" s="56">
        <v>2</v>
      </c>
      <c r="C111" s="6" t="s">
        <v>2159</v>
      </c>
      <c r="D111" s="6" t="s">
        <v>2156</v>
      </c>
      <c r="E111" s="6" t="s">
        <v>233</v>
      </c>
      <c r="F111" s="6" t="s">
        <v>1896</v>
      </c>
      <c r="G111" s="6"/>
      <c r="H111" s="19">
        <v>4620</v>
      </c>
      <c r="J111" s="200"/>
    </row>
    <row r="112" spans="1:10" x14ac:dyDescent="0.25">
      <c r="A112" s="6">
        <f t="shared" si="0"/>
        <v>22</v>
      </c>
      <c r="B112" s="56">
        <v>3</v>
      </c>
      <c r="C112" s="6" t="s">
        <v>2160</v>
      </c>
      <c r="D112" s="6" t="s">
        <v>2157</v>
      </c>
      <c r="E112" s="6" t="s">
        <v>46</v>
      </c>
      <c r="F112" s="6" t="s">
        <v>1885</v>
      </c>
      <c r="G112" s="6"/>
      <c r="H112" s="19">
        <v>3501</v>
      </c>
      <c r="J112" s="200"/>
    </row>
    <row r="113" spans="1:10" x14ac:dyDescent="0.25">
      <c r="A113" s="6">
        <f t="shared" si="0"/>
        <v>23</v>
      </c>
      <c r="B113" s="56">
        <v>4</v>
      </c>
      <c r="C113" s="6" t="s">
        <v>2161</v>
      </c>
      <c r="D113" s="6" t="s">
        <v>2158</v>
      </c>
      <c r="E113" s="6" t="s">
        <v>2155</v>
      </c>
      <c r="F113" s="6" t="s">
        <v>1823</v>
      </c>
      <c r="G113" s="6"/>
      <c r="H113" s="19">
        <v>6072</v>
      </c>
      <c r="J113" s="200"/>
    </row>
    <row r="114" spans="1:10" x14ac:dyDescent="0.25">
      <c r="A114" s="39">
        <f>+A113</f>
        <v>23</v>
      </c>
      <c r="B114" s="39">
        <f>SUM(B91:B113)</f>
        <v>49</v>
      </c>
      <c r="H114" s="182">
        <f>SUM(H91:H113)</f>
        <v>32155.599999999995</v>
      </c>
      <c r="J114" s="200"/>
    </row>
    <row r="115" spans="1:10" x14ac:dyDescent="0.25">
      <c r="A115" s="200"/>
      <c r="B115" s="200"/>
      <c r="C115" s="200"/>
      <c r="D115" s="200"/>
      <c r="E115" s="200"/>
      <c r="F115" s="200"/>
      <c r="G115" s="200"/>
      <c r="H115" s="200"/>
      <c r="I115" s="200"/>
      <c r="J115" s="200"/>
    </row>
    <row r="118" spans="1:10" x14ac:dyDescent="0.25">
      <c r="A118" s="192"/>
      <c r="B118" s="192"/>
      <c r="C118" s="192"/>
      <c r="D118" s="192"/>
      <c r="E118" s="192"/>
      <c r="F118" s="192"/>
      <c r="G118" s="192"/>
      <c r="H118" s="192"/>
      <c r="I118" s="192"/>
      <c r="J118" s="192"/>
    </row>
    <row r="119" spans="1:10" x14ac:dyDescent="0.25">
      <c r="A119" s="73"/>
      <c r="B119" s="73"/>
      <c r="C119" s="73"/>
      <c r="D119" s="73"/>
      <c r="E119" s="73"/>
      <c r="F119" s="73"/>
      <c r="G119" s="73"/>
      <c r="H119" s="73"/>
      <c r="I119" s="73"/>
      <c r="J119" s="192"/>
    </row>
    <row r="120" spans="1:10" ht="21" x14ac:dyDescent="0.35">
      <c r="A120" s="41" t="s">
        <v>167</v>
      </c>
      <c r="B120" s="41" t="s">
        <v>168</v>
      </c>
      <c r="C120" s="73"/>
      <c r="D120" s="73"/>
      <c r="E120" s="73"/>
      <c r="F120" s="73"/>
      <c r="G120" s="82" t="s">
        <v>39</v>
      </c>
      <c r="H120" s="194">
        <f>+H114</f>
        <v>32155.599999999995</v>
      </c>
      <c r="I120" s="73"/>
      <c r="J120" s="192"/>
    </row>
    <row r="121" spans="1:10" ht="26.25" x14ac:dyDescent="0.4">
      <c r="A121" s="134">
        <f>+A114</f>
        <v>23</v>
      </c>
      <c r="B121" s="134">
        <f>+B114</f>
        <v>49</v>
      </c>
      <c r="C121" s="193" t="s">
        <v>170</v>
      </c>
      <c r="D121" s="192"/>
      <c r="E121" s="192"/>
      <c r="F121" s="192"/>
      <c r="G121" s="192"/>
      <c r="H121" s="192"/>
      <c r="I121" s="192"/>
      <c r="J121" s="192"/>
    </row>
    <row r="123" spans="1:10" x14ac:dyDescent="0.25">
      <c r="E123" s="41" t="s">
        <v>167</v>
      </c>
      <c r="F123" s="41" t="s">
        <v>168</v>
      </c>
      <c r="H123" s="221"/>
    </row>
    <row r="124" spans="1:10" ht="26.25" x14ac:dyDescent="0.4">
      <c r="E124" s="42">
        <f>+A121+A86</f>
        <v>87</v>
      </c>
      <c r="F124" s="42">
        <f>+B121+B86</f>
        <v>269</v>
      </c>
      <c r="G124" s="46" t="s">
        <v>2916</v>
      </c>
      <c r="H124" s="191">
        <f>+H85+H120</f>
        <v>105076.56</v>
      </c>
    </row>
  </sheetData>
  <mergeCells count="2">
    <mergeCell ref="A1:J1"/>
    <mergeCell ref="A89:J8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J39"/>
  <sheetViews>
    <sheetView workbookViewId="0">
      <selection activeCell="C3" sqref="C3"/>
    </sheetView>
  </sheetViews>
  <sheetFormatPr baseColWidth="10" defaultRowHeight="15" x14ac:dyDescent="0.25"/>
  <cols>
    <col min="3" max="3" width="56.140625" customWidth="1"/>
    <col min="4" max="4" width="51.5703125" customWidth="1"/>
    <col min="5" max="5" width="23.140625" customWidth="1"/>
    <col min="7" max="7" width="20.42578125" customWidth="1"/>
    <col min="8" max="8" width="22.5703125" customWidth="1"/>
    <col min="10" max="10" width="4.7109375" customWidth="1"/>
  </cols>
  <sheetData>
    <row r="11" spans="1:10" ht="27.75" x14ac:dyDescent="0.4">
      <c r="A11" s="232" t="s">
        <v>1807</v>
      </c>
      <c r="B11" s="232"/>
      <c r="C11" s="232"/>
      <c r="D11" s="232"/>
      <c r="E11" s="232"/>
      <c r="F11" s="232"/>
      <c r="G11" s="232"/>
      <c r="H11" s="232"/>
      <c r="I11" s="232"/>
      <c r="J11" s="232"/>
    </row>
    <row r="12" spans="1:10" x14ac:dyDescent="0.25">
      <c r="A12" s="198" t="s">
        <v>33</v>
      </c>
      <c r="B12" s="198" t="s">
        <v>34</v>
      </c>
      <c r="C12" s="197" t="s">
        <v>21</v>
      </c>
      <c r="D12" s="198" t="s">
        <v>35</v>
      </c>
      <c r="E12" s="198" t="s">
        <v>36</v>
      </c>
      <c r="F12" s="198" t="s">
        <v>37</v>
      </c>
      <c r="G12" s="198" t="s">
        <v>38</v>
      </c>
      <c r="H12" s="198" t="s">
        <v>171</v>
      </c>
      <c r="I12" s="204"/>
      <c r="J12" s="204"/>
    </row>
    <row r="13" spans="1:10" x14ac:dyDescent="0.25">
      <c r="A13" s="2">
        <v>1</v>
      </c>
      <c r="B13" s="56">
        <v>6</v>
      </c>
      <c r="C13" s="174" t="s">
        <v>2889</v>
      </c>
      <c r="D13" s="174" t="s">
        <v>2890</v>
      </c>
      <c r="E13" s="174" t="s">
        <v>119</v>
      </c>
      <c r="F13" s="174" t="s">
        <v>2891</v>
      </c>
      <c r="G13" s="2"/>
      <c r="H13" s="173">
        <v>4704</v>
      </c>
      <c r="J13" s="200"/>
    </row>
    <row r="14" spans="1:10" x14ac:dyDescent="0.25">
      <c r="A14" s="2">
        <f>+A13+1</f>
        <v>2</v>
      </c>
      <c r="B14" s="174">
        <v>3</v>
      </c>
      <c r="C14" s="174" t="s">
        <v>2892</v>
      </c>
      <c r="D14" s="174" t="s">
        <v>2897</v>
      </c>
      <c r="E14" s="174" t="s">
        <v>1166</v>
      </c>
      <c r="F14" s="174" t="s">
        <v>1884</v>
      </c>
      <c r="G14" s="2"/>
      <c r="H14" s="173">
        <v>838.5</v>
      </c>
      <c r="J14" s="200"/>
    </row>
    <row r="15" spans="1:10" x14ac:dyDescent="0.25">
      <c r="A15" s="2">
        <f t="shared" ref="A15:A28" si="0">+A14+1</f>
        <v>3</v>
      </c>
      <c r="B15" s="174">
        <v>3</v>
      </c>
      <c r="C15" s="174" t="s">
        <v>2893</v>
      </c>
      <c r="D15" s="174" t="s">
        <v>2898</v>
      </c>
      <c r="E15" s="174" t="s">
        <v>1166</v>
      </c>
      <c r="F15" s="174" t="s">
        <v>1884</v>
      </c>
      <c r="G15" s="2"/>
      <c r="H15" s="173">
        <v>565.5</v>
      </c>
      <c r="J15" s="200"/>
    </row>
    <row r="16" spans="1:10" x14ac:dyDescent="0.25">
      <c r="A16" s="2">
        <f t="shared" si="0"/>
        <v>4</v>
      </c>
      <c r="B16" s="174">
        <v>3</v>
      </c>
      <c r="C16" s="174" t="s">
        <v>2894</v>
      </c>
      <c r="D16" s="174" t="s">
        <v>2899</v>
      </c>
      <c r="E16" s="174" t="s">
        <v>1166</v>
      </c>
      <c r="F16" s="174" t="s">
        <v>1911</v>
      </c>
      <c r="G16" s="2"/>
      <c r="H16" s="173">
        <v>624</v>
      </c>
      <c r="J16" s="200"/>
    </row>
    <row r="17" spans="1:10" x14ac:dyDescent="0.25">
      <c r="A17" s="2">
        <f t="shared" si="0"/>
        <v>5</v>
      </c>
      <c r="B17" s="174">
        <v>3</v>
      </c>
      <c r="C17" s="174" t="s">
        <v>2895</v>
      </c>
      <c r="D17" s="174" t="s">
        <v>2900</v>
      </c>
      <c r="E17" s="174" t="s">
        <v>1166</v>
      </c>
      <c r="F17" s="174" t="s">
        <v>1896</v>
      </c>
      <c r="G17" s="2"/>
      <c r="H17" s="173">
        <v>702</v>
      </c>
      <c r="J17" s="200"/>
    </row>
    <row r="18" spans="1:10" x14ac:dyDescent="0.25">
      <c r="A18" s="2">
        <f t="shared" si="0"/>
        <v>6</v>
      </c>
      <c r="B18" s="174">
        <v>3</v>
      </c>
      <c r="C18" s="174" t="s">
        <v>2896</v>
      </c>
      <c r="D18" s="174" t="s">
        <v>2901</v>
      </c>
      <c r="E18" s="174" t="s">
        <v>1166</v>
      </c>
      <c r="F18" s="174" t="s">
        <v>1885</v>
      </c>
      <c r="G18" s="2"/>
      <c r="H18" s="173">
        <v>916.5</v>
      </c>
      <c r="J18" s="200"/>
    </row>
    <row r="19" spans="1:10" x14ac:dyDescent="0.25">
      <c r="A19" s="2">
        <f t="shared" si="0"/>
        <v>7</v>
      </c>
      <c r="B19" s="174">
        <v>15</v>
      </c>
      <c r="C19" s="174" t="s">
        <v>310</v>
      </c>
      <c r="D19" s="174" t="s">
        <v>2902</v>
      </c>
      <c r="E19" s="174" t="s">
        <v>2903</v>
      </c>
      <c r="F19" s="174" t="s">
        <v>1819</v>
      </c>
      <c r="G19" s="2"/>
      <c r="H19" s="173">
        <v>14556</v>
      </c>
      <c r="J19" s="200"/>
    </row>
    <row r="20" spans="1:10" x14ac:dyDescent="0.25">
      <c r="A20" s="2">
        <f t="shared" si="0"/>
        <v>8</v>
      </c>
      <c r="B20" s="56">
        <v>5</v>
      </c>
      <c r="C20" s="174" t="s">
        <v>2904</v>
      </c>
      <c r="D20" s="174" t="s">
        <v>2910</v>
      </c>
      <c r="E20" s="174" t="s">
        <v>337</v>
      </c>
      <c r="F20" s="174" t="s">
        <v>1884</v>
      </c>
      <c r="G20" s="2"/>
      <c r="H20" s="173">
        <v>1880</v>
      </c>
      <c r="J20" s="200"/>
    </row>
    <row r="21" spans="1:10" x14ac:dyDescent="0.25">
      <c r="A21" s="2">
        <f t="shared" si="0"/>
        <v>9</v>
      </c>
      <c r="B21" s="56">
        <v>5</v>
      </c>
      <c r="C21" s="174" t="s">
        <v>2905</v>
      </c>
      <c r="D21" s="174" t="s">
        <v>2911</v>
      </c>
      <c r="E21" s="174" t="s">
        <v>337</v>
      </c>
      <c r="F21" s="174" t="s">
        <v>2019</v>
      </c>
      <c r="G21" s="2"/>
      <c r="H21" s="173">
        <v>1740</v>
      </c>
      <c r="J21" s="200"/>
    </row>
    <row r="22" spans="1:10" x14ac:dyDescent="0.25">
      <c r="A22" s="2">
        <f t="shared" si="0"/>
        <v>10</v>
      </c>
      <c r="B22" s="56">
        <v>10</v>
      </c>
      <c r="C22" s="174" t="s">
        <v>1293</v>
      </c>
      <c r="D22" s="174" t="s">
        <v>2912</v>
      </c>
      <c r="E22" s="174" t="s">
        <v>337</v>
      </c>
      <c r="F22" s="174" t="s">
        <v>1884</v>
      </c>
      <c r="G22" s="2"/>
      <c r="H22" s="173">
        <v>1560</v>
      </c>
      <c r="J22" s="200"/>
    </row>
    <row r="23" spans="1:10" x14ac:dyDescent="0.25">
      <c r="A23" s="2">
        <f t="shared" si="0"/>
        <v>11</v>
      </c>
      <c r="B23" s="56">
        <v>5</v>
      </c>
      <c r="C23" s="174" t="s">
        <v>2906</v>
      </c>
      <c r="D23" s="174" t="s">
        <v>2911</v>
      </c>
      <c r="E23" s="174" t="s">
        <v>337</v>
      </c>
      <c r="F23" s="174" t="s">
        <v>1823</v>
      </c>
      <c r="G23" s="2"/>
      <c r="H23" s="173">
        <v>1180</v>
      </c>
      <c r="J23" s="200"/>
    </row>
    <row r="24" spans="1:10" x14ac:dyDescent="0.25">
      <c r="A24" s="2">
        <f t="shared" si="0"/>
        <v>12</v>
      </c>
      <c r="B24" s="56">
        <v>5</v>
      </c>
      <c r="C24" s="174" t="s">
        <v>2907</v>
      </c>
      <c r="D24" s="174" t="s">
        <v>2913</v>
      </c>
      <c r="E24" s="174" t="s">
        <v>337</v>
      </c>
      <c r="F24" s="174" t="s">
        <v>1823</v>
      </c>
      <c r="G24" s="2"/>
      <c r="H24" s="173">
        <v>1120</v>
      </c>
      <c r="J24" s="200"/>
    </row>
    <row r="25" spans="1:10" x14ac:dyDescent="0.25">
      <c r="A25" s="2">
        <f t="shared" si="0"/>
        <v>13</v>
      </c>
      <c r="B25" s="56">
        <v>5</v>
      </c>
      <c r="C25" s="174" t="s">
        <v>2908</v>
      </c>
      <c r="D25" s="174" t="s">
        <v>2914</v>
      </c>
      <c r="E25" s="174" t="s">
        <v>337</v>
      </c>
      <c r="F25" s="174" t="s">
        <v>1885</v>
      </c>
      <c r="G25" s="2"/>
      <c r="H25" s="173">
        <v>1120</v>
      </c>
      <c r="J25" s="200"/>
    </row>
    <row r="26" spans="1:10" x14ac:dyDescent="0.25">
      <c r="A26" s="2">
        <f t="shared" si="0"/>
        <v>14</v>
      </c>
      <c r="B26" s="56">
        <v>4</v>
      </c>
      <c r="C26" s="174" t="s">
        <v>2909</v>
      </c>
      <c r="D26" s="174" t="s">
        <v>2915</v>
      </c>
      <c r="E26" s="174" t="s">
        <v>337</v>
      </c>
      <c r="F26" s="174" t="s">
        <v>1885</v>
      </c>
      <c r="G26" s="2"/>
      <c r="H26" s="173">
        <v>1120</v>
      </c>
      <c r="J26" s="200"/>
    </row>
    <row r="27" spans="1:10" x14ac:dyDescent="0.25">
      <c r="A27" s="2">
        <f t="shared" si="0"/>
        <v>15</v>
      </c>
      <c r="B27" s="56">
        <v>4</v>
      </c>
      <c r="C27" s="174" t="s">
        <v>2906</v>
      </c>
      <c r="D27" s="174" t="s">
        <v>2911</v>
      </c>
      <c r="E27" s="174" t="s">
        <v>337</v>
      </c>
      <c r="F27" s="174" t="s">
        <v>1823</v>
      </c>
      <c r="G27" s="2"/>
      <c r="H27" s="173">
        <v>944</v>
      </c>
      <c r="J27" s="200"/>
    </row>
    <row r="28" spans="1:10" x14ac:dyDescent="0.25">
      <c r="A28" s="2">
        <f t="shared" si="0"/>
        <v>16</v>
      </c>
      <c r="B28" s="56">
        <v>5</v>
      </c>
      <c r="C28" s="174" t="s">
        <v>2906</v>
      </c>
      <c r="D28" s="174" t="s">
        <v>2911</v>
      </c>
      <c r="E28" s="174" t="s">
        <v>337</v>
      </c>
      <c r="F28" s="174" t="s">
        <v>1823</v>
      </c>
      <c r="G28" s="2"/>
      <c r="H28" s="173">
        <v>1180</v>
      </c>
      <c r="J28" s="200"/>
    </row>
    <row r="29" spans="1:10" x14ac:dyDescent="0.25">
      <c r="A29" s="8">
        <f>+A28</f>
        <v>16</v>
      </c>
      <c r="B29" s="39">
        <f>SUM(B13:B28)</f>
        <v>84</v>
      </c>
      <c r="H29" s="182">
        <f>SUM(H13:H28)</f>
        <v>34750.5</v>
      </c>
      <c r="J29" s="200"/>
    </row>
    <row r="30" spans="1:10" x14ac:dyDescent="0.25">
      <c r="A30" s="200"/>
      <c r="B30" s="200"/>
      <c r="C30" s="200"/>
      <c r="D30" s="200"/>
      <c r="E30" s="200"/>
      <c r="F30" s="200"/>
      <c r="G30" s="200"/>
      <c r="H30" s="200"/>
      <c r="I30" s="200"/>
      <c r="J30" s="200"/>
    </row>
    <row r="33" spans="1:10" x14ac:dyDescent="0.25">
      <c r="A33" s="192"/>
      <c r="B33" s="192"/>
      <c r="C33" s="192"/>
      <c r="D33" s="192"/>
      <c r="E33" s="192"/>
      <c r="F33" s="192"/>
      <c r="G33" s="192"/>
      <c r="H33" s="192"/>
      <c r="I33" s="192"/>
      <c r="J33" s="192"/>
    </row>
    <row r="34" spans="1:10" x14ac:dyDescent="0.25">
      <c r="A34" s="73"/>
      <c r="B34" s="73"/>
      <c r="C34" s="73"/>
      <c r="D34" s="73"/>
      <c r="E34" s="73"/>
      <c r="F34" s="73"/>
      <c r="G34" s="73"/>
      <c r="H34" s="73"/>
      <c r="I34" s="73"/>
      <c r="J34" s="192"/>
    </row>
    <row r="35" spans="1:10" ht="21" x14ac:dyDescent="0.35">
      <c r="A35" s="41" t="s">
        <v>167</v>
      </c>
      <c r="B35" s="41" t="s">
        <v>168</v>
      </c>
      <c r="C35" s="73"/>
      <c r="D35" s="73"/>
      <c r="E35" s="73"/>
      <c r="F35" s="73"/>
      <c r="G35" s="82" t="s">
        <v>39</v>
      </c>
      <c r="H35" s="194">
        <f>+H29</f>
        <v>34750.5</v>
      </c>
      <c r="I35" s="73"/>
      <c r="J35" s="192"/>
    </row>
    <row r="36" spans="1:10" ht="26.25" x14ac:dyDescent="0.4">
      <c r="A36" s="134">
        <f>+A29</f>
        <v>16</v>
      </c>
      <c r="B36" s="134">
        <f>+B29</f>
        <v>84</v>
      </c>
      <c r="C36" s="193" t="s">
        <v>170</v>
      </c>
      <c r="D36" s="192"/>
      <c r="E36" s="192"/>
      <c r="F36" s="192"/>
      <c r="G36" s="192"/>
      <c r="H36" s="192"/>
      <c r="I36" s="192"/>
      <c r="J36" s="192"/>
    </row>
    <row r="38" spans="1:10" x14ac:dyDescent="0.25">
      <c r="E38" s="41" t="s">
        <v>167</v>
      </c>
      <c r="F38" s="41" t="s">
        <v>168</v>
      </c>
    </row>
    <row r="39" spans="1:10" ht="26.25" x14ac:dyDescent="0.4">
      <c r="E39" s="134">
        <f>+A36</f>
        <v>16</v>
      </c>
      <c r="F39" s="134">
        <f>+B36</f>
        <v>84</v>
      </c>
      <c r="G39" s="46" t="s">
        <v>2916</v>
      </c>
      <c r="H39" s="191">
        <f>+H35</f>
        <v>34750.5</v>
      </c>
    </row>
  </sheetData>
  <mergeCells count="1">
    <mergeCell ref="A11:J1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65"/>
  <sheetViews>
    <sheetView workbookViewId="0">
      <selection activeCell="G165" sqref="G165:H165"/>
    </sheetView>
  </sheetViews>
  <sheetFormatPr baseColWidth="10" defaultColWidth="10.7109375" defaultRowHeight="15" x14ac:dyDescent="0.25"/>
  <cols>
    <col min="3" max="3" width="61" customWidth="1"/>
    <col min="4" max="4" width="32.28515625" customWidth="1"/>
    <col min="5" max="5" width="22.7109375" customWidth="1"/>
    <col min="6" max="6" width="16.5703125" customWidth="1"/>
    <col min="7" max="7" width="19.85546875" customWidth="1"/>
    <col min="8" max="8" width="21.7109375" customWidth="1"/>
    <col min="10" max="10" width="3.85546875" customWidth="1"/>
  </cols>
  <sheetData>
    <row r="1" spans="1:10" ht="27.75" x14ac:dyDescent="0.4">
      <c r="A1" s="232" t="s">
        <v>1806</v>
      </c>
      <c r="B1" s="232"/>
      <c r="C1" s="232"/>
      <c r="D1" s="232"/>
      <c r="E1" s="232"/>
      <c r="F1" s="232"/>
      <c r="G1" s="232"/>
      <c r="H1" s="232"/>
      <c r="I1" s="232"/>
      <c r="J1" s="232"/>
    </row>
    <row r="2" spans="1:10" x14ac:dyDescent="0.25">
      <c r="A2" s="7" t="s">
        <v>33</v>
      </c>
      <c r="B2" s="7" t="s">
        <v>34</v>
      </c>
      <c r="C2" s="23" t="s">
        <v>22</v>
      </c>
      <c r="D2" s="7" t="s">
        <v>35</v>
      </c>
      <c r="E2" s="7" t="s">
        <v>36</v>
      </c>
      <c r="F2" s="7" t="s">
        <v>37</v>
      </c>
      <c r="G2" s="7" t="s">
        <v>38</v>
      </c>
      <c r="H2" s="7" t="s">
        <v>171</v>
      </c>
      <c r="I2" s="69"/>
      <c r="J2" s="69"/>
    </row>
    <row r="3" spans="1:10" x14ac:dyDescent="0.25">
      <c r="A3" s="70">
        <v>678</v>
      </c>
      <c r="B3" s="141">
        <v>3</v>
      </c>
      <c r="C3" s="72" t="s">
        <v>1091</v>
      </c>
      <c r="D3" s="2" t="s">
        <v>1092</v>
      </c>
      <c r="E3" s="2" t="s">
        <v>1093</v>
      </c>
      <c r="F3" s="2"/>
      <c r="G3" s="2" t="s">
        <v>43</v>
      </c>
      <c r="H3" s="63">
        <v>1370.34</v>
      </c>
      <c r="I3" s="73"/>
      <c r="J3" s="69"/>
    </row>
    <row r="4" spans="1:10" x14ac:dyDescent="0.25">
      <c r="A4" s="70">
        <v>680</v>
      </c>
      <c r="B4" s="71">
        <v>2</v>
      </c>
      <c r="C4" s="72" t="s">
        <v>1094</v>
      </c>
      <c r="D4" s="2" t="s">
        <v>1095</v>
      </c>
      <c r="E4" s="2" t="s">
        <v>1096</v>
      </c>
      <c r="F4" s="2">
        <v>2011</v>
      </c>
      <c r="G4" s="2" t="s">
        <v>43</v>
      </c>
      <c r="H4" s="52">
        <v>1480</v>
      </c>
      <c r="I4" s="73"/>
      <c r="J4" s="69"/>
    </row>
    <row r="5" spans="1:10" x14ac:dyDescent="0.25">
      <c r="A5" s="70">
        <v>681</v>
      </c>
      <c r="B5" s="71">
        <v>2</v>
      </c>
      <c r="C5" s="72" t="s">
        <v>1097</v>
      </c>
      <c r="D5" s="2" t="s">
        <v>1098</v>
      </c>
      <c r="E5" s="2" t="s">
        <v>1096</v>
      </c>
      <c r="F5" s="2">
        <v>2013</v>
      </c>
      <c r="G5" s="2" t="s">
        <v>43</v>
      </c>
      <c r="H5" s="52">
        <v>1300</v>
      </c>
      <c r="I5" s="73"/>
      <c r="J5" s="69"/>
    </row>
    <row r="6" spans="1:10" x14ac:dyDescent="0.25">
      <c r="A6" s="70">
        <v>682</v>
      </c>
      <c r="B6" s="27">
        <v>2</v>
      </c>
      <c r="C6" s="74" t="s">
        <v>1099</v>
      </c>
      <c r="D6" s="2" t="s">
        <v>1100</v>
      </c>
      <c r="E6" s="2" t="s">
        <v>1101</v>
      </c>
      <c r="F6" s="2">
        <v>2013</v>
      </c>
      <c r="G6" s="2" t="s">
        <v>43</v>
      </c>
      <c r="H6" s="51">
        <v>254</v>
      </c>
      <c r="I6" s="73"/>
      <c r="J6" s="69"/>
    </row>
    <row r="7" spans="1:10" x14ac:dyDescent="0.25">
      <c r="A7" s="70">
        <v>683</v>
      </c>
      <c r="B7" s="141">
        <v>3</v>
      </c>
      <c r="C7" s="72" t="s">
        <v>1102</v>
      </c>
      <c r="D7" s="2" t="s">
        <v>1103</v>
      </c>
      <c r="E7" s="2" t="s">
        <v>42</v>
      </c>
      <c r="F7" s="2"/>
      <c r="G7" s="2" t="s">
        <v>43</v>
      </c>
      <c r="H7" s="51">
        <v>303</v>
      </c>
      <c r="I7" s="73"/>
      <c r="J7" s="69"/>
    </row>
    <row r="8" spans="1:10" x14ac:dyDescent="0.25">
      <c r="A8" s="70">
        <v>685</v>
      </c>
      <c r="B8" s="71">
        <v>5</v>
      </c>
      <c r="C8" s="72" t="s">
        <v>1104</v>
      </c>
      <c r="D8" s="2" t="s">
        <v>1105</v>
      </c>
      <c r="E8" s="2" t="s">
        <v>508</v>
      </c>
      <c r="F8" s="2"/>
      <c r="G8" s="2" t="s">
        <v>43</v>
      </c>
      <c r="H8" s="63">
        <v>425</v>
      </c>
      <c r="I8" s="73"/>
      <c r="J8" s="69"/>
    </row>
    <row r="9" spans="1:10" x14ac:dyDescent="0.25">
      <c r="A9" s="70">
        <v>686</v>
      </c>
      <c r="B9" s="71">
        <v>2</v>
      </c>
      <c r="C9" s="72" t="s">
        <v>1106</v>
      </c>
      <c r="D9" s="2" t="s">
        <v>1107</v>
      </c>
      <c r="E9" s="2" t="s">
        <v>1096</v>
      </c>
      <c r="F9" s="2">
        <v>2011</v>
      </c>
      <c r="G9" s="2" t="s">
        <v>43</v>
      </c>
      <c r="H9" s="63">
        <v>1086</v>
      </c>
      <c r="I9" s="73"/>
      <c r="J9" s="69"/>
    </row>
    <row r="10" spans="1:10" x14ac:dyDescent="0.25">
      <c r="A10" s="70">
        <v>687</v>
      </c>
      <c r="B10" s="71">
        <v>3</v>
      </c>
      <c r="C10" s="72" t="s">
        <v>1108</v>
      </c>
      <c r="D10" s="2" t="s">
        <v>1109</v>
      </c>
      <c r="E10" s="2" t="s">
        <v>1110</v>
      </c>
      <c r="F10" s="2"/>
      <c r="G10" s="2" t="s">
        <v>43</v>
      </c>
      <c r="H10" s="49">
        <v>1521</v>
      </c>
      <c r="I10" s="73"/>
      <c r="J10" s="69"/>
    </row>
    <row r="11" spans="1:10" ht="25.5" x14ac:dyDescent="0.25">
      <c r="A11" s="70">
        <v>689</v>
      </c>
      <c r="B11" s="71">
        <v>5</v>
      </c>
      <c r="C11" s="60" t="s">
        <v>1111</v>
      </c>
      <c r="D11" s="2" t="s">
        <v>1112</v>
      </c>
      <c r="E11" s="2" t="s">
        <v>1113</v>
      </c>
      <c r="F11" s="2">
        <v>2011</v>
      </c>
      <c r="G11" s="2" t="s">
        <v>47</v>
      </c>
      <c r="H11" s="49">
        <v>1940</v>
      </c>
      <c r="I11" s="73"/>
      <c r="J11" s="69"/>
    </row>
    <row r="12" spans="1:10" x14ac:dyDescent="0.25">
      <c r="A12" s="70">
        <v>690</v>
      </c>
      <c r="B12" s="71">
        <v>4</v>
      </c>
      <c r="C12" s="72" t="s">
        <v>1114</v>
      </c>
      <c r="D12" s="2" t="s">
        <v>1115</v>
      </c>
      <c r="E12" s="2" t="s">
        <v>1116</v>
      </c>
      <c r="F12" s="2">
        <v>2014</v>
      </c>
      <c r="G12" s="2" t="s">
        <v>43</v>
      </c>
      <c r="H12" s="51">
        <v>1768</v>
      </c>
      <c r="I12" s="73"/>
      <c r="J12" s="69"/>
    </row>
    <row r="13" spans="1:10" x14ac:dyDescent="0.25">
      <c r="A13" s="70">
        <v>692</v>
      </c>
      <c r="B13" s="71">
        <v>5</v>
      </c>
      <c r="C13" s="72" t="s">
        <v>1117</v>
      </c>
      <c r="D13" s="2" t="s">
        <v>1118</v>
      </c>
      <c r="E13" s="2"/>
      <c r="F13" s="2"/>
      <c r="G13" s="2" t="s">
        <v>43</v>
      </c>
      <c r="H13" s="51">
        <v>2260</v>
      </c>
      <c r="I13" s="73"/>
      <c r="J13" s="69"/>
    </row>
    <row r="14" spans="1:10" x14ac:dyDescent="0.25">
      <c r="A14" s="70">
        <v>693</v>
      </c>
      <c r="B14" s="71">
        <v>3</v>
      </c>
      <c r="C14" s="72" t="s">
        <v>1119</v>
      </c>
      <c r="D14" s="2" t="s">
        <v>1120</v>
      </c>
      <c r="E14" s="2" t="s">
        <v>1121</v>
      </c>
      <c r="F14" s="2"/>
      <c r="G14" s="2" t="s">
        <v>43</v>
      </c>
      <c r="H14" s="63">
        <v>204.93</v>
      </c>
      <c r="I14" s="73"/>
      <c r="J14" s="69"/>
    </row>
    <row r="15" spans="1:10" x14ac:dyDescent="0.25">
      <c r="A15" s="70">
        <v>694</v>
      </c>
      <c r="B15" s="71">
        <v>5</v>
      </c>
      <c r="C15" s="72" t="s">
        <v>1122</v>
      </c>
      <c r="D15" s="2" t="s">
        <v>1123</v>
      </c>
      <c r="E15" s="2" t="s">
        <v>508</v>
      </c>
      <c r="F15" s="2"/>
      <c r="G15" s="2" t="s">
        <v>43</v>
      </c>
      <c r="H15" s="49">
        <v>765</v>
      </c>
      <c r="I15" s="73"/>
      <c r="J15" s="69"/>
    </row>
    <row r="16" spans="1:10" x14ac:dyDescent="0.25">
      <c r="A16" s="70">
        <v>695</v>
      </c>
      <c r="B16" s="71">
        <v>3</v>
      </c>
      <c r="C16" s="72" t="s">
        <v>1124</v>
      </c>
      <c r="D16" s="2" t="s">
        <v>1125</v>
      </c>
      <c r="E16" s="2" t="s">
        <v>1126</v>
      </c>
      <c r="F16" s="2"/>
      <c r="G16" s="2" t="s">
        <v>43</v>
      </c>
      <c r="H16" s="51">
        <v>582</v>
      </c>
      <c r="I16" s="73"/>
      <c r="J16" s="69"/>
    </row>
    <row r="17" spans="1:10" x14ac:dyDescent="0.25">
      <c r="A17" s="70">
        <v>696</v>
      </c>
      <c r="B17" s="71">
        <v>5</v>
      </c>
      <c r="C17" s="72" t="s">
        <v>1127</v>
      </c>
      <c r="D17" s="2" t="s">
        <v>1128</v>
      </c>
      <c r="E17" s="2" t="s">
        <v>1129</v>
      </c>
      <c r="F17" s="2"/>
      <c r="G17" s="2" t="s">
        <v>43</v>
      </c>
      <c r="H17" s="51">
        <v>1780</v>
      </c>
      <c r="I17" s="73"/>
      <c r="J17" s="69"/>
    </row>
    <row r="18" spans="1:10" x14ac:dyDescent="0.25">
      <c r="A18" s="70">
        <v>697</v>
      </c>
      <c r="B18" s="71">
        <v>5</v>
      </c>
      <c r="C18" s="72" t="s">
        <v>1130</v>
      </c>
      <c r="D18" s="2" t="s">
        <v>1131</v>
      </c>
      <c r="E18" s="2" t="s">
        <v>508</v>
      </c>
      <c r="F18" s="2"/>
      <c r="G18" s="2" t="s">
        <v>43</v>
      </c>
      <c r="H18" s="49">
        <v>1625</v>
      </c>
      <c r="I18" s="73"/>
      <c r="J18" s="69"/>
    </row>
    <row r="19" spans="1:10" x14ac:dyDescent="0.25">
      <c r="A19" s="70">
        <v>700</v>
      </c>
      <c r="B19" s="71">
        <v>5</v>
      </c>
      <c r="C19" s="72" t="s">
        <v>1132</v>
      </c>
      <c r="D19" s="2" t="s">
        <v>1133</v>
      </c>
      <c r="E19" s="2" t="s">
        <v>1134</v>
      </c>
      <c r="F19" s="2"/>
      <c r="G19" s="2" t="s">
        <v>43</v>
      </c>
      <c r="H19" s="63">
        <v>672.75</v>
      </c>
      <c r="I19" s="73"/>
      <c r="J19" s="69"/>
    </row>
    <row r="20" spans="1:10" x14ac:dyDescent="0.25">
      <c r="A20" s="70">
        <v>702</v>
      </c>
      <c r="B20" s="71">
        <v>3</v>
      </c>
      <c r="C20" s="72" t="s">
        <v>1135</v>
      </c>
      <c r="D20" s="2" t="s">
        <v>1136</v>
      </c>
      <c r="E20" s="2" t="s">
        <v>508</v>
      </c>
      <c r="F20" s="2"/>
      <c r="G20" s="2" t="s">
        <v>43</v>
      </c>
      <c r="H20" s="63">
        <v>447</v>
      </c>
      <c r="I20" s="73"/>
      <c r="J20" s="69"/>
    </row>
    <row r="21" spans="1:10" x14ac:dyDescent="0.25">
      <c r="A21" s="70">
        <v>703</v>
      </c>
      <c r="B21" s="71">
        <v>5</v>
      </c>
      <c r="C21" s="72" t="s">
        <v>1137</v>
      </c>
      <c r="D21" s="2" t="s">
        <v>1138</v>
      </c>
      <c r="E21" s="2" t="s">
        <v>1139</v>
      </c>
      <c r="F21" s="2"/>
      <c r="G21" s="2" t="s">
        <v>43</v>
      </c>
      <c r="H21" s="51">
        <v>580</v>
      </c>
      <c r="I21" s="73"/>
      <c r="J21" s="69"/>
    </row>
    <row r="22" spans="1:10" x14ac:dyDescent="0.25">
      <c r="A22" s="70">
        <v>704</v>
      </c>
      <c r="B22" s="71">
        <v>3</v>
      </c>
      <c r="C22" s="72" t="s">
        <v>1140</v>
      </c>
      <c r="D22" s="2" t="s">
        <v>1141</v>
      </c>
      <c r="E22" s="2" t="s">
        <v>1142</v>
      </c>
      <c r="F22" s="2"/>
      <c r="G22" s="2" t="s">
        <v>43</v>
      </c>
      <c r="H22" s="63">
        <v>444</v>
      </c>
      <c r="I22" s="73"/>
      <c r="J22" s="69"/>
    </row>
    <row r="23" spans="1:10" x14ac:dyDescent="0.25">
      <c r="A23" s="70">
        <v>705</v>
      </c>
      <c r="B23" s="71">
        <v>3</v>
      </c>
      <c r="C23" s="72" t="s">
        <v>1143</v>
      </c>
      <c r="D23" s="2" t="s">
        <v>1144</v>
      </c>
      <c r="E23" s="2" t="s">
        <v>1145</v>
      </c>
      <c r="F23" s="2"/>
      <c r="G23" s="2" t="s">
        <v>43</v>
      </c>
      <c r="H23" s="51">
        <v>303</v>
      </c>
      <c r="I23" s="73"/>
      <c r="J23" s="69"/>
    </row>
    <row r="24" spans="1:10" x14ac:dyDescent="0.25">
      <c r="A24" s="70">
        <v>706</v>
      </c>
      <c r="B24" s="71">
        <v>5</v>
      </c>
      <c r="C24" s="72" t="s">
        <v>1146</v>
      </c>
      <c r="D24" s="2" t="s">
        <v>1147</v>
      </c>
      <c r="E24" s="2" t="s">
        <v>780</v>
      </c>
      <c r="F24" s="2"/>
      <c r="G24" s="2" t="s">
        <v>43</v>
      </c>
      <c r="H24" s="63">
        <v>862.5</v>
      </c>
      <c r="I24" s="73"/>
      <c r="J24" s="69"/>
    </row>
    <row r="25" spans="1:10" x14ac:dyDescent="0.25">
      <c r="A25" s="70">
        <v>708</v>
      </c>
      <c r="B25" s="71">
        <v>3</v>
      </c>
      <c r="C25" s="72" t="s">
        <v>1148</v>
      </c>
      <c r="D25" s="2" t="s">
        <v>1149</v>
      </c>
      <c r="E25" s="2" t="s">
        <v>1150</v>
      </c>
      <c r="F25" s="2"/>
      <c r="G25" s="2" t="s">
        <v>43</v>
      </c>
      <c r="H25" s="51">
        <v>699</v>
      </c>
      <c r="I25" s="73"/>
      <c r="J25" s="69"/>
    </row>
    <row r="26" spans="1:10" x14ac:dyDescent="0.25">
      <c r="A26" s="70">
        <v>709</v>
      </c>
      <c r="B26" s="71">
        <v>3</v>
      </c>
      <c r="C26" s="72" t="s">
        <v>1151</v>
      </c>
      <c r="D26" s="2" t="s">
        <v>1152</v>
      </c>
      <c r="E26" s="2" t="s">
        <v>1110</v>
      </c>
      <c r="F26" s="2"/>
      <c r="G26" s="2" t="s">
        <v>43</v>
      </c>
      <c r="H26" s="51">
        <v>405</v>
      </c>
      <c r="I26" s="73"/>
      <c r="J26" s="69"/>
    </row>
    <row r="27" spans="1:10" x14ac:dyDescent="0.25">
      <c r="A27" s="70">
        <v>710</v>
      </c>
      <c r="B27" s="71">
        <v>5</v>
      </c>
      <c r="C27" s="74" t="s">
        <v>1153</v>
      </c>
      <c r="D27" s="2" t="s">
        <v>1154</v>
      </c>
      <c r="E27" s="2" t="s">
        <v>42</v>
      </c>
      <c r="F27" s="2" t="s">
        <v>1155</v>
      </c>
      <c r="G27" s="2" t="s">
        <v>43</v>
      </c>
      <c r="H27" s="51">
        <v>450</v>
      </c>
      <c r="I27" s="73"/>
      <c r="J27" s="69"/>
    </row>
    <row r="28" spans="1:10" x14ac:dyDescent="0.25">
      <c r="A28" s="70">
        <v>711</v>
      </c>
      <c r="B28" s="71">
        <v>5</v>
      </c>
      <c r="C28" s="72" t="s">
        <v>1156</v>
      </c>
      <c r="D28" s="2" t="s">
        <v>1157</v>
      </c>
      <c r="E28" s="2" t="s">
        <v>42</v>
      </c>
      <c r="F28" s="2"/>
      <c r="G28" s="2" t="s">
        <v>43</v>
      </c>
      <c r="H28" s="51">
        <v>450</v>
      </c>
      <c r="I28" s="73"/>
      <c r="J28" s="69"/>
    </row>
    <row r="29" spans="1:10" x14ac:dyDescent="0.25">
      <c r="A29" s="70">
        <v>712</v>
      </c>
      <c r="B29" s="71">
        <v>5</v>
      </c>
      <c r="C29" s="72" t="s">
        <v>1156</v>
      </c>
      <c r="D29" s="2" t="s">
        <v>1158</v>
      </c>
      <c r="E29" s="2" t="s">
        <v>158</v>
      </c>
      <c r="F29" s="2"/>
      <c r="G29" s="2" t="s">
        <v>43</v>
      </c>
      <c r="H29" s="51">
        <v>1155</v>
      </c>
      <c r="I29" s="73"/>
      <c r="J29" s="69"/>
    </row>
    <row r="30" spans="1:10" x14ac:dyDescent="0.25">
      <c r="A30" s="70">
        <v>713</v>
      </c>
      <c r="B30" s="71">
        <v>3</v>
      </c>
      <c r="C30" s="72" t="s">
        <v>1159</v>
      </c>
      <c r="D30" s="2" t="s">
        <v>1160</v>
      </c>
      <c r="E30" s="2" t="s">
        <v>1161</v>
      </c>
      <c r="F30" s="2"/>
      <c r="G30" s="2" t="s">
        <v>43</v>
      </c>
      <c r="H30" s="63">
        <v>1014.3000000000001</v>
      </c>
      <c r="I30" s="73"/>
      <c r="J30" s="69"/>
    </row>
    <row r="31" spans="1:10" x14ac:dyDescent="0.25">
      <c r="A31" s="70">
        <v>714</v>
      </c>
      <c r="B31" s="71">
        <v>3</v>
      </c>
      <c r="C31" s="72" t="s">
        <v>1162</v>
      </c>
      <c r="D31" s="2" t="s">
        <v>1163</v>
      </c>
      <c r="E31" s="2" t="s">
        <v>780</v>
      </c>
      <c r="F31" s="2"/>
      <c r="G31" s="2" t="s">
        <v>43</v>
      </c>
      <c r="H31" s="51">
        <v>837</v>
      </c>
      <c r="I31" s="73"/>
      <c r="J31" s="69"/>
    </row>
    <row r="32" spans="1:10" x14ac:dyDescent="0.25">
      <c r="A32" s="70">
        <v>715</v>
      </c>
      <c r="B32" s="71">
        <v>3</v>
      </c>
      <c r="C32" s="72" t="s">
        <v>1164</v>
      </c>
      <c r="D32" s="2" t="s">
        <v>1165</v>
      </c>
      <c r="E32" s="2" t="s">
        <v>1166</v>
      </c>
      <c r="F32" s="2"/>
      <c r="G32" s="2" t="s">
        <v>43</v>
      </c>
      <c r="H32" s="51">
        <v>774</v>
      </c>
      <c r="I32" s="73"/>
      <c r="J32" s="69"/>
    </row>
    <row r="33" spans="1:10" x14ac:dyDescent="0.25">
      <c r="A33" s="70">
        <v>717</v>
      </c>
      <c r="B33" s="71">
        <v>5</v>
      </c>
      <c r="C33" s="72" t="s">
        <v>1167</v>
      </c>
      <c r="D33" s="2" t="s">
        <v>1123</v>
      </c>
      <c r="E33" s="2" t="s">
        <v>508</v>
      </c>
      <c r="F33" s="2"/>
      <c r="G33" s="2" t="s">
        <v>43</v>
      </c>
      <c r="H33" s="52">
        <v>750</v>
      </c>
      <c r="I33" s="73"/>
      <c r="J33" s="69"/>
    </row>
    <row r="34" spans="1:10" x14ac:dyDescent="0.25">
      <c r="A34" s="70">
        <v>719</v>
      </c>
      <c r="B34" s="71">
        <v>5</v>
      </c>
      <c r="C34" s="72" t="s">
        <v>1168</v>
      </c>
      <c r="D34" s="2" t="s">
        <v>1169</v>
      </c>
      <c r="E34" s="2" t="s">
        <v>1170</v>
      </c>
      <c r="F34" s="2"/>
      <c r="G34" s="2" t="s">
        <v>43</v>
      </c>
      <c r="H34" s="51">
        <v>395</v>
      </c>
      <c r="I34" s="73"/>
      <c r="J34" s="69"/>
    </row>
    <row r="35" spans="1:10" x14ac:dyDescent="0.25">
      <c r="A35" s="70">
        <v>720</v>
      </c>
      <c r="B35" s="71">
        <v>3</v>
      </c>
      <c r="C35" s="72" t="s">
        <v>1171</v>
      </c>
      <c r="D35" s="2" t="s">
        <v>1172</v>
      </c>
      <c r="E35" s="2" t="s">
        <v>1173</v>
      </c>
      <c r="F35" s="2">
        <v>2014</v>
      </c>
      <c r="G35" s="2" t="s">
        <v>43</v>
      </c>
      <c r="H35" s="63">
        <v>993.59999999999991</v>
      </c>
      <c r="I35" s="73"/>
      <c r="J35" s="69"/>
    </row>
    <row r="36" spans="1:10" x14ac:dyDescent="0.25">
      <c r="A36" s="70">
        <v>721</v>
      </c>
      <c r="B36" s="71">
        <v>3</v>
      </c>
      <c r="C36" s="72" t="s">
        <v>1174</v>
      </c>
      <c r="D36" s="2" t="s">
        <v>1175</v>
      </c>
      <c r="E36" s="2" t="s">
        <v>62</v>
      </c>
      <c r="F36" s="2"/>
      <c r="G36" s="2" t="s">
        <v>43</v>
      </c>
      <c r="H36" s="49">
        <v>1278</v>
      </c>
      <c r="I36" s="73"/>
      <c r="J36" s="69"/>
    </row>
    <row r="37" spans="1:10" x14ac:dyDescent="0.25">
      <c r="A37" s="70">
        <v>724</v>
      </c>
      <c r="B37" s="71">
        <v>3</v>
      </c>
      <c r="C37" s="72" t="s">
        <v>1176</v>
      </c>
      <c r="D37" s="2" t="s">
        <v>1177</v>
      </c>
      <c r="E37" s="2" t="s">
        <v>1178</v>
      </c>
      <c r="F37" s="2">
        <v>2010</v>
      </c>
      <c r="G37" s="2" t="s">
        <v>47</v>
      </c>
      <c r="H37" s="52">
        <v>891</v>
      </c>
      <c r="I37" s="73"/>
      <c r="J37" s="69"/>
    </row>
    <row r="38" spans="1:10" x14ac:dyDescent="0.25">
      <c r="A38" s="70">
        <v>725</v>
      </c>
      <c r="B38" s="71">
        <v>5</v>
      </c>
      <c r="C38" s="72" t="s">
        <v>1179</v>
      </c>
      <c r="D38" s="2" t="s">
        <v>1180</v>
      </c>
      <c r="E38" s="2" t="s">
        <v>1126</v>
      </c>
      <c r="F38" s="2"/>
      <c r="G38" s="2" t="s">
        <v>43</v>
      </c>
      <c r="H38" s="51">
        <v>1065</v>
      </c>
      <c r="I38" s="73"/>
      <c r="J38" s="69"/>
    </row>
    <row r="39" spans="1:10" x14ac:dyDescent="0.25">
      <c r="A39" s="70">
        <v>726</v>
      </c>
      <c r="B39" s="71">
        <v>3</v>
      </c>
      <c r="C39" s="72" t="s">
        <v>1181</v>
      </c>
      <c r="D39" s="2" t="s">
        <v>1182</v>
      </c>
      <c r="E39" s="2" t="s">
        <v>1183</v>
      </c>
      <c r="F39" s="2"/>
      <c r="G39" s="2" t="s">
        <v>43</v>
      </c>
      <c r="H39" s="63">
        <v>444</v>
      </c>
      <c r="I39" s="73"/>
      <c r="J39" s="69"/>
    </row>
    <row r="40" spans="1:10" x14ac:dyDescent="0.25">
      <c r="A40" s="70">
        <v>727</v>
      </c>
      <c r="B40" s="71">
        <v>3</v>
      </c>
      <c r="C40" s="72" t="s">
        <v>1184</v>
      </c>
      <c r="D40" s="2" t="s">
        <v>1185</v>
      </c>
      <c r="E40" s="2" t="s">
        <v>216</v>
      </c>
      <c r="F40" s="2"/>
      <c r="G40" s="2" t="s">
        <v>43</v>
      </c>
      <c r="H40" s="51">
        <v>738</v>
      </c>
      <c r="I40" s="73"/>
      <c r="J40" s="69"/>
    </row>
    <row r="41" spans="1:10" x14ac:dyDescent="0.25">
      <c r="A41" s="70">
        <v>729</v>
      </c>
      <c r="B41" s="71">
        <v>3</v>
      </c>
      <c r="C41" s="72" t="s">
        <v>1186</v>
      </c>
      <c r="D41" s="2" t="s">
        <v>1187</v>
      </c>
      <c r="E41" s="2" t="s">
        <v>1188</v>
      </c>
      <c r="F41" s="2">
        <v>2014</v>
      </c>
      <c r="G41" s="2" t="s">
        <v>43</v>
      </c>
      <c r="H41" s="50">
        <v>3387</v>
      </c>
      <c r="I41" s="73"/>
      <c r="J41" s="69"/>
    </row>
    <row r="42" spans="1:10" x14ac:dyDescent="0.25">
      <c r="A42" s="70">
        <v>730</v>
      </c>
      <c r="B42" s="71">
        <v>3</v>
      </c>
      <c r="C42" s="72" t="s">
        <v>1189</v>
      </c>
      <c r="D42" s="2" t="s">
        <v>1190</v>
      </c>
      <c r="E42" s="2" t="s">
        <v>1191</v>
      </c>
      <c r="F42" s="2">
        <v>2012</v>
      </c>
      <c r="G42" s="2" t="s">
        <v>43</v>
      </c>
      <c r="H42" s="50">
        <v>3387</v>
      </c>
      <c r="I42" s="73"/>
      <c r="J42" s="69"/>
    </row>
    <row r="43" spans="1:10" x14ac:dyDescent="0.25">
      <c r="A43" s="70">
        <v>732</v>
      </c>
      <c r="B43" s="71">
        <v>5</v>
      </c>
      <c r="C43" s="72" t="s">
        <v>1192</v>
      </c>
      <c r="D43" s="2" t="s">
        <v>1193</v>
      </c>
      <c r="E43" s="2" t="s">
        <v>1178</v>
      </c>
      <c r="F43" s="2"/>
      <c r="G43" s="2" t="s">
        <v>43</v>
      </c>
      <c r="H43" s="49">
        <v>2525</v>
      </c>
      <c r="I43" s="73"/>
      <c r="J43" s="69"/>
    </row>
    <row r="44" spans="1:10" x14ac:dyDescent="0.25">
      <c r="A44" s="70">
        <v>733</v>
      </c>
      <c r="B44" s="71">
        <v>5</v>
      </c>
      <c r="C44" s="72" t="s">
        <v>1194</v>
      </c>
      <c r="D44" s="2" t="s">
        <v>1195</v>
      </c>
      <c r="E44" s="2" t="s">
        <v>1121</v>
      </c>
      <c r="F44" s="2"/>
      <c r="G44" s="2" t="s">
        <v>43</v>
      </c>
      <c r="H44" s="63">
        <v>645</v>
      </c>
      <c r="I44" s="73"/>
      <c r="J44" s="69"/>
    </row>
    <row r="45" spans="1:10" x14ac:dyDescent="0.25">
      <c r="A45" s="70">
        <v>735</v>
      </c>
      <c r="B45" s="71">
        <v>3</v>
      </c>
      <c r="C45" s="72" t="s">
        <v>1196</v>
      </c>
      <c r="D45" s="2" t="s">
        <v>1197</v>
      </c>
      <c r="E45" s="2" t="s">
        <v>62</v>
      </c>
      <c r="F45" s="2"/>
      <c r="G45" s="2" t="s">
        <v>43</v>
      </c>
      <c r="H45" s="52">
        <v>1161</v>
      </c>
      <c r="I45" s="73"/>
      <c r="J45" s="69"/>
    </row>
    <row r="46" spans="1:10" x14ac:dyDescent="0.25">
      <c r="A46" s="70">
        <v>736</v>
      </c>
      <c r="B46" s="71">
        <v>3</v>
      </c>
      <c r="C46" s="72" t="s">
        <v>1198</v>
      </c>
      <c r="D46" s="2" t="s">
        <v>1199</v>
      </c>
      <c r="E46" s="2" t="s">
        <v>62</v>
      </c>
      <c r="F46" s="2"/>
      <c r="G46" s="2" t="s">
        <v>43</v>
      </c>
      <c r="H46" s="52">
        <v>984</v>
      </c>
      <c r="I46" s="73"/>
      <c r="J46" s="69"/>
    </row>
    <row r="47" spans="1:10" x14ac:dyDescent="0.25">
      <c r="A47" s="70">
        <v>737</v>
      </c>
      <c r="B47" s="71">
        <v>5</v>
      </c>
      <c r="C47" s="72" t="s">
        <v>1200</v>
      </c>
      <c r="D47" s="2" t="s">
        <v>1201</v>
      </c>
      <c r="E47" s="2" t="s">
        <v>1202</v>
      </c>
      <c r="F47" s="2"/>
      <c r="G47" s="2" t="s">
        <v>43</v>
      </c>
      <c r="H47" s="51">
        <v>730</v>
      </c>
      <c r="I47" s="73"/>
      <c r="J47" s="69"/>
    </row>
    <row r="48" spans="1:10" x14ac:dyDescent="0.25">
      <c r="A48" s="70">
        <v>738</v>
      </c>
      <c r="B48" s="71">
        <v>3</v>
      </c>
      <c r="C48" s="72" t="s">
        <v>1203</v>
      </c>
      <c r="D48" s="2" t="s">
        <v>1204</v>
      </c>
      <c r="E48" s="2" t="s">
        <v>746</v>
      </c>
      <c r="F48" s="2"/>
      <c r="G48" s="2" t="s">
        <v>43</v>
      </c>
      <c r="H48" s="52">
        <v>876</v>
      </c>
      <c r="I48" s="73"/>
      <c r="J48" s="69"/>
    </row>
    <row r="49" spans="1:10" ht="25.5" x14ac:dyDescent="0.25">
      <c r="A49" s="70">
        <v>739</v>
      </c>
      <c r="B49" s="71">
        <v>5</v>
      </c>
      <c r="C49" s="60" t="s">
        <v>1205</v>
      </c>
      <c r="D49" s="2" t="s">
        <v>1206</v>
      </c>
      <c r="E49" s="2" t="s">
        <v>42</v>
      </c>
      <c r="F49" s="2">
        <v>2013</v>
      </c>
      <c r="G49" s="2" t="s">
        <v>43</v>
      </c>
      <c r="H49" s="51">
        <v>730</v>
      </c>
      <c r="I49" s="73"/>
      <c r="J49" s="69"/>
    </row>
    <row r="50" spans="1:10" x14ac:dyDescent="0.25">
      <c r="A50" s="70">
        <v>740</v>
      </c>
      <c r="B50" s="71">
        <v>3</v>
      </c>
      <c r="C50" s="72" t="s">
        <v>1207</v>
      </c>
      <c r="D50" s="2" t="s">
        <v>1204</v>
      </c>
      <c r="E50" s="2" t="s">
        <v>1110</v>
      </c>
      <c r="F50" s="2"/>
      <c r="G50" s="2" t="s">
        <v>43</v>
      </c>
      <c r="H50" s="51">
        <v>465</v>
      </c>
      <c r="I50" s="73"/>
      <c r="J50" s="69"/>
    </row>
    <row r="51" spans="1:10" x14ac:dyDescent="0.25">
      <c r="A51" s="70">
        <v>741</v>
      </c>
      <c r="B51" s="71">
        <v>3</v>
      </c>
      <c r="C51" s="72" t="s">
        <v>1208</v>
      </c>
      <c r="D51" s="2" t="s">
        <v>1209</v>
      </c>
      <c r="E51" s="2" t="s">
        <v>62</v>
      </c>
      <c r="F51" s="2"/>
      <c r="G51" s="2" t="s">
        <v>43</v>
      </c>
      <c r="H51" s="52">
        <v>606</v>
      </c>
      <c r="I51" s="73"/>
      <c r="J51" s="69"/>
    </row>
    <row r="52" spans="1:10" x14ac:dyDescent="0.25">
      <c r="A52" s="70">
        <v>742</v>
      </c>
      <c r="B52" s="71">
        <v>3</v>
      </c>
      <c r="C52" s="72" t="s">
        <v>1210</v>
      </c>
      <c r="D52" s="2" t="s">
        <v>1211</v>
      </c>
      <c r="E52" s="2" t="s">
        <v>62</v>
      </c>
      <c r="F52" s="2"/>
      <c r="G52" s="2" t="s">
        <v>43</v>
      </c>
      <c r="H52" s="63">
        <v>630</v>
      </c>
      <c r="I52" s="73"/>
      <c r="J52" s="69"/>
    </row>
    <row r="53" spans="1:10" x14ac:dyDescent="0.25">
      <c r="A53" s="70">
        <v>743</v>
      </c>
      <c r="B53" s="71">
        <v>5</v>
      </c>
      <c r="C53" s="72" t="s">
        <v>1212</v>
      </c>
      <c r="D53" s="2" t="s">
        <v>1147</v>
      </c>
      <c r="E53" s="2" t="s">
        <v>1121</v>
      </c>
      <c r="F53" s="2"/>
      <c r="G53" s="2" t="s">
        <v>43</v>
      </c>
      <c r="H53" s="63">
        <v>341.55</v>
      </c>
      <c r="I53" s="73"/>
      <c r="J53" s="69"/>
    </row>
    <row r="54" spans="1:10" x14ac:dyDescent="0.25">
      <c r="A54" s="70">
        <v>744</v>
      </c>
      <c r="B54" s="71">
        <v>5</v>
      </c>
      <c r="C54" s="72" t="s">
        <v>1213</v>
      </c>
      <c r="D54" s="2" t="s">
        <v>1214</v>
      </c>
      <c r="E54" s="2" t="s">
        <v>1215</v>
      </c>
      <c r="F54" s="2"/>
      <c r="G54" s="2" t="s">
        <v>43</v>
      </c>
      <c r="H54" s="49">
        <v>2195</v>
      </c>
      <c r="I54" s="73"/>
      <c r="J54" s="69"/>
    </row>
    <row r="55" spans="1:10" ht="25.5" x14ac:dyDescent="0.25">
      <c r="A55" s="70">
        <v>745</v>
      </c>
      <c r="B55" s="71">
        <v>4</v>
      </c>
      <c r="C55" s="60" t="s">
        <v>1216</v>
      </c>
      <c r="D55" s="2"/>
      <c r="E55" s="2"/>
      <c r="F55" s="2"/>
      <c r="G55" s="2"/>
      <c r="H55" s="107">
        <v>1868</v>
      </c>
      <c r="I55" s="73"/>
      <c r="J55" s="69"/>
    </row>
    <row r="56" spans="1:10" x14ac:dyDescent="0.25">
      <c r="A56" s="70">
        <v>746</v>
      </c>
      <c r="B56" s="71">
        <v>2</v>
      </c>
      <c r="C56" s="72" t="s">
        <v>1217</v>
      </c>
      <c r="D56" s="2" t="s">
        <v>1218</v>
      </c>
      <c r="E56" s="2" t="s">
        <v>1219</v>
      </c>
      <c r="F56" s="2">
        <v>2013</v>
      </c>
      <c r="G56" s="2" t="s">
        <v>47</v>
      </c>
      <c r="H56" s="63">
        <v>1311</v>
      </c>
      <c r="I56" s="73"/>
      <c r="J56" s="69"/>
    </row>
    <row r="57" spans="1:10" x14ac:dyDescent="0.25">
      <c r="A57" s="70">
        <v>747</v>
      </c>
      <c r="B57" s="27">
        <v>3</v>
      </c>
      <c r="C57" s="74" t="s">
        <v>1220</v>
      </c>
      <c r="D57" s="2" t="s">
        <v>1120</v>
      </c>
      <c r="E57" s="2" t="s">
        <v>1121</v>
      </c>
      <c r="F57" s="2"/>
      <c r="G57" s="2" t="s">
        <v>43</v>
      </c>
      <c r="H57" s="63">
        <v>204.93</v>
      </c>
      <c r="I57" s="73"/>
      <c r="J57" s="69"/>
    </row>
    <row r="58" spans="1:10" ht="26.25" x14ac:dyDescent="0.25">
      <c r="A58" s="70">
        <v>748</v>
      </c>
      <c r="B58" s="27">
        <v>3</v>
      </c>
      <c r="C58" s="64" t="s">
        <v>1221</v>
      </c>
      <c r="D58" s="2" t="s">
        <v>1222</v>
      </c>
      <c r="E58" s="2" t="s">
        <v>62</v>
      </c>
      <c r="F58" s="2"/>
      <c r="G58" s="2" t="s">
        <v>43</v>
      </c>
      <c r="H58" s="52">
        <v>1656</v>
      </c>
      <c r="I58" s="73"/>
      <c r="J58" s="69"/>
    </row>
    <row r="59" spans="1:10" x14ac:dyDescent="0.25">
      <c r="A59" s="70">
        <v>749</v>
      </c>
      <c r="B59" s="27">
        <v>5</v>
      </c>
      <c r="C59" s="74" t="s">
        <v>1223</v>
      </c>
      <c r="D59" s="2" t="s">
        <v>1224</v>
      </c>
      <c r="E59" s="2" t="s">
        <v>1225</v>
      </c>
      <c r="F59" s="2"/>
      <c r="G59" s="2" t="s">
        <v>43</v>
      </c>
      <c r="H59" s="49">
        <v>1820</v>
      </c>
      <c r="I59" s="73"/>
      <c r="J59" s="69"/>
    </row>
    <row r="60" spans="1:10" x14ac:dyDescent="0.25">
      <c r="A60" s="70">
        <v>751</v>
      </c>
      <c r="B60" s="27">
        <v>3</v>
      </c>
      <c r="C60" s="74" t="s">
        <v>1226</v>
      </c>
      <c r="D60" s="2" t="s">
        <v>1227</v>
      </c>
      <c r="E60" s="2" t="s">
        <v>1228</v>
      </c>
      <c r="F60" s="2" t="s">
        <v>1155</v>
      </c>
      <c r="G60" s="2" t="s">
        <v>43</v>
      </c>
      <c r="H60" s="52">
        <v>264</v>
      </c>
      <c r="I60" s="73"/>
      <c r="J60" s="69"/>
    </row>
    <row r="61" spans="1:10" x14ac:dyDescent="0.25">
      <c r="A61" s="70">
        <v>752</v>
      </c>
      <c r="B61" s="27">
        <v>5</v>
      </c>
      <c r="C61" s="74" t="s">
        <v>1229</v>
      </c>
      <c r="D61" s="2" t="s">
        <v>1227</v>
      </c>
      <c r="E61" s="2" t="s">
        <v>1228</v>
      </c>
      <c r="F61" s="2"/>
      <c r="G61" s="2" t="s">
        <v>43</v>
      </c>
      <c r="H61" s="52">
        <v>440</v>
      </c>
      <c r="I61" s="73"/>
      <c r="J61" s="69"/>
    </row>
    <row r="62" spans="1:10" x14ac:dyDescent="0.25">
      <c r="A62" s="70">
        <v>753</v>
      </c>
      <c r="B62" s="71">
        <v>3</v>
      </c>
      <c r="C62" s="72" t="s">
        <v>1230</v>
      </c>
      <c r="D62" s="2" t="s">
        <v>1231</v>
      </c>
      <c r="E62" s="2" t="s">
        <v>508</v>
      </c>
      <c r="F62" s="2"/>
      <c r="G62" s="2" t="s">
        <v>43</v>
      </c>
      <c r="H62" s="63">
        <v>538.20000000000005</v>
      </c>
      <c r="I62" s="73"/>
      <c r="J62" s="69"/>
    </row>
    <row r="63" spans="1:10" x14ac:dyDescent="0.25">
      <c r="A63" s="70">
        <v>755</v>
      </c>
      <c r="B63" s="27">
        <v>5</v>
      </c>
      <c r="C63" s="74" t="s">
        <v>1232</v>
      </c>
      <c r="D63" s="2" t="s">
        <v>1169</v>
      </c>
      <c r="E63" s="2" t="s">
        <v>1233</v>
      </c>
      <c r="F63" s="2"/>
      <c r="G63" s="2" t="s">
        <v>43</v>
      </c>
      <c r="H63" s="51">
        <v>395</v>
      </c>
      <c r="I63" s="73"/>
      <c r="J63" s="69"/>
    </row>
    <row r="64" spans="1:10" x14ac:dyDescent="0.25">
      <c r="A64" s="70">
        <v>756</v>
      </c>
      <c r="B64" s="113">
        <v>5</v>
      </c>
      <c r="C64" s="74" t="s">
        <v>1234</v>
      </c>
      <c r="D64" s="2" t="s">
        <v>1235</v>
      </c>
      <c r="E64" s="2" t="s">
        <v>1236</v>
      </c>
      <c r="F64" s="2"/>
      <c r="G64" s="2" t="s">
        <v>43</v>
      </c>
      <c r="H64" s="63">
        <v>1324.6000000000001</v>
      </c>
      <c r="I64" s="73"/>
      <c r="J64" s="69"/>
    </row>
    <row r="65" spans="1:10" x14ac:dyDescent="0.25">
      <c r="A65" s="70">
        <v>757</v>
      </c>
      <c r="B65" s="93">
        <v>1</v>
      </c>
      <c r="C65" s="98" t="s">
        <v>1237</v>
      </c>
      <c r="D65" s="2" t="s">
        <v>1238</v>
      </c>
      <c r="E65" s="2" t="s">
        <v>1239</v>
      </c>
      <c r="F65" s="2"/>
      <c r="G65" s="2" t="s">
        <v>43</v>
      </c>
      <c r="H65" s="50">
        <v>900</v>
      </c>
      <c r="I65" s="73"/>
      <c r="J65" s="69"/>
    </row>
    <row r="66" spans="1:10" x14ac:dyDescent="0.25">
      <c r="A66" s="70">
        <v>759</v>
      </c>
      <c r="B66" s="71">
        <v>3</v>
      </c>
      <c r="C66" s="72" t="s">
        <v>1240</v>
      </c>
      <c r="D66" s="2" t="s">
        <v>1241</v>
      </c>
      <c r="E66" s="2" t="s">
        <v>1242</v>
      </c>
      <c r="F66" s="2">
        <v>2010</v>
      </c>
      <c r="G66" s="2" t="s">
        <v>43</v>
      </c>
      <c r="H66" s="51">
        <v>3300</v>
      </c>
      <c r="I66" s="73"/>
      <c r="J66" s="69"/>
    </row>
    <row r="67" spans="1:10" x14ac:dyDescent="0.25">
      <c r="A67" s="70">
        <v>760</v>
      </c>
      <c r="B67" s="71">
        <v>5</v>
      </c>
      <c r="C67" s="74" t="s">
        <v>1243</v>
      </c>
      <c r="D67" s="2" t="s">
        <v>1244</v>
      </c>
      <c r="E67" s="2" t="s">
        <v>1245</v>
      </c>
      <c r="F67" s="2" t="s">
        <v>1155</v>
      </c>
      <c r="G67" s="2" t="s">
        <v>43</v>
      </c>
      <c r="H67" s="49">
        <v>1695</v>
      </c>
      <c r="I67" s="73"/>
      <c r="J67" s="69"/>
    </row>
    <row r="68" spans="1:10" x14ac:dyDescent="0.25">
      <c r="A68" s="70">
        <v>761</v>
      </c>
      <c r="B68" s="27">
        <v>5</v>
      </c>
      <c r="C68" s="74" t="s">
        <v>1246</v>
      </c>
      <c r="D68" s="2" t="s">
        <v>1244</v>
      </c>
      <c r="E68" s="2" t="s">
        <v>1245</v>
      </c>
      <c r="F68" s="2"/>
      <c r="G68" s="2" t="s">
        <v>43</v>
      </c>
      <c r="H68" s="49">
        <v>1695</v>
      </c>
      <c r="I68" s="73"/>
      <c r="J68" s="69"/>
    </row>
    <row r="69" spans="1:10" x14ac:dyDescent="0.25">
      <c r="A69" s="70">
        <v>763</v>
      </c>
      <c r="B69" s="27">
        <v>3</v>
      </c>
      <c r="C69" s="74" t="s">
        <v>1247</v>
      </c>
      <c r="D69" s="2" t="s">
        <v>1248</v>
      </c>
      <c r="E69" s="2" t="s">
        <v>1249</v>
      </c>
      <c r="F69" s="2"/>
      <c r="G69" s="2" t="s">
        <v>43</v>
      </c>
      <c r="H69" s="63">
        <v>330.78000000000003</v>
      </c>
      <c r="I69" s="73"/>
      <c r="J69" s="69"/>
    </row>
    <row r="70" spans="1:10" x14ac:dyDescent="0.25">
      <c r="A70" s="70">
        <v>764</v>
      </c>
      <c r="B70" s="27">
        <v>3</v>
      </c>
      <c r="C70" s="74" t="s">
        <v>1250</v>
      </c>
      <c r="D70" s="2" t="s">
        <v>1251</v>
      </c>
      <c r="E70" s="2" t="s">
        <v>497</v>
      </c>
      <c r="F70" s="2"/>
      <c r="G70" s="2" t="s">
        <v>43</v>
      </c>
      <c r="H70" s="51">
        <v>840</v>
      </c>
      <c r="I70" s="73"/>
      <c r="J70" s="69"/>
    </row>
    <row r="71" spans="1:10" x14ac:dyDescent="0.25">
      <c r="A71" s="70">
        <v>765</v>
      </c>
      <c r="B71" s="27">
        <v>5</v>
      </c>
      <c r="C71" s="74" t="s">
        <v>1252</v>
      </c>
      <c r="D71" s="2" t="s">
        <v>1253</v>
      </c>
      <c r="E71" s="2" t="s">
        <v>1228</v>
      </c>
      <c r="F71" s="2">
        <v>2016</v>
      </c>
      <c r="G71" s="142" t="s">
        <v>43</v>
      </c>
      <c r="H71" s="63">
        <v>1442.1000000000001</v>
      </c>
      <c r="I71" s="73"/>
      <c r="J71" s="69"/>
    </row>
    <row r="72" spans="1:10" x14ac:dyDescent="0.25">
      <c r="A72" s="70">
        <v>766</v>
      </c>
      <c r="B72" s="27">
        <v>5</v>
      </c>
      <c r="C72" s="74" t="s">
        <v>1254</v>
      </c>
      <c r="D72" s="2" t="s">
        <v>1255</v>
      </c>
      <c r="E72" s="2" t="s">
        <v>1256</v>
      </c>
      <c r="F72" s="2"/>
      <c r="G72" s="2" t="s">
        <v>43</v>
      </c>
      <c r="H72" s="63">
        <v>1442.1000000000001</v>
      </c>
      <c r="I72" s="73"/>
      <c r="J72" s="69"/>
    </row>
    <row r="73" spans="1:10" x14ac:dyDescent="0.25">
      <c r="A73" s="70">
        <v>767</v>
      </c>
      <c r="B73" s="27">
        <v>3</v>
      </c>
      <c r="C73" s="74" t="s">
        <v>1257</v>
      </c>
      <c r="D73" s="2" t="s">
        <v>1258</v>
      </c>
      <c r="E73" s="2" t="s">
        <v>1233</v>
      </c>
      <c r="F73" s="2"/>
      <c r="G73" s="2" t="s">
        <v>43</v>
      </c>
      <c r="H73" s="51">
        <v>720</v>
      </c>
      <c r="I73" s="73"/>
      <c r="J73" s="69"/>
    </row>
    <row r="74" spans="1:10" x14ac:dyDescent="0.25">
      <c r="A74" s="70">
        <v>768</v>
      </c>
      <c r="B74" s="27">
        <v>3</v>
      </c>
      <c r="C74" s="74" t="s">
        <v>1259</v>
      </c>
      <c r="D74" s="2" t="s">
        <v>1260</v>
      </c>
      <c r="E74" s="2" t="s">
        <v>1236</v>
      </c>
      <c r="F74" s="2"/>
      <c r="G74" s="2" t="s">
        <v>43</v>
      </c>
      <c r="H74" s="63">
        <v>113.85000000000001</v>
      </c>
      <c r="I74" s="73"/>
      <c r="J74" s="69"/>
    </row>
    <row r="75" spans="1:10" x14ac:dyDescent="0.25">
      <c r="A75" s="70">
        <v>771</v>
      </c>
      <c r="B75" s="71">
        <v>3</v>
      </c>
      <c r="C75" s="72" t="s">
        <v>1261</v>
      </c>
      <c r="D75" s="2" t="s">
        <v>1262</v>
      </c>
      <c r="E75" s="2" t="s">
        <v>1096</v>
      </c>
      <c r="F75" s="2">
        <v>2011</v>
      </c>
      <c r="G75" s="2" t="s">
        <v>43</v>
      </c>
      <c r="H75" s="51">
        <v>1992</v>
      </c>
      <c r="I75" s="73"/>
      <c r="J75" s="69"/>
    </row>
    <row r="76" spans="1:10" x14ac:dyDescent="0.25">
      <c r="A76" s="70">
        <v>772</v>
      </c>
      <c r="B76" s="27">
        <v>5</v>
      </c>
      <c r="C76" s="74" t="s">
        <v>1263</v>
      </c>
      <c r="D76" s="2" t="s">
        <v>1264</v>
      </c>
      <c r="E76" s="2" t="s">
        <v>42</v>
      </c>
      <c r="F76" s="2"/>
      <c r="G76" s="2" t="s">
        <v>43</v>
      </c>
      <c r="H76" s="51">
        <v>450</v>
      </c>
      <c r="I76" s="73"/>
      <c r="J76" s="69"/>
    </row>
    <row r="77" spans="1:10" x14ac:dyDescent="0.25">
      <c r="A77" s="70">
        <v>773</v>
      </c>
      <c r="B77" s="27">
        <v>5</v>
      </c>
      <c r="C77" s="74" t="s">
        <v>1265</v>
      </c>
      <c r="D77" s="2" t="s">
        <v>1266</v>
      </c>
      <c r="E77" s="2" t="s">
        <v>1267</v>
      </c>
      <c r="F77" s="2"/>
      <c r="G77" s="2" t="s">
        <v>43</v>
      </c>
      <c r="H77" s="63">
        <v>862.5</v>
      </c>
      <c r="I77" s="73"/>
      <c r="J77" s="69"/>
    </row>
    <row r="78" spans="1:10" x14ac:dyDescent="0.25">
      <c r="A78" s="70">
        <v>775</v>
      </c>
      <c r="B78" s="27">
        <v>3</v>
      </c>
      <c r="C78" s="74" t="s">
        <v>1268</v>
      </c>
      <c r="D78" s="2" t="s">
        <v>1269</v>
      </c>
      <c r="E78" s="2" t="s">
        <v>1129</v>
      </c>
      <c r="F78" s="2"/>
      <c r="G78" s="2" t="s">
        <v>43</v>
      </c>
      <c r="H78" s="63">
        <v>414</v>
      </c>
      <c r="I78" s="73"/>
      <c r="J78" s="69"/>
    </row>
    <row r="79" spans="1:10" x14ac:dyDescent="0.25">
      <c r="A79" s="70">
        <v>776</v>
      </c>
      <c r="B79" s="27">
        <v>2</v>
      </c>
      <c r="C79" s="74" t="s">
        <v>1270</v>
      </c>
      <c r="D79" s="2" t="s">
        <v>1271</v>
      </c>
      <c r="E79" s="2" t="s">
        <v>1129</v>
      </c>
      <c r="F79" s="2">
        <v>2005</v>
      </c>
      <c r="G79" s="2" t="s">
        <v>43</v>
      </c>
      <c r="H79" s="51">
        <v>814</v>
      </c>
      <c r="I79" s="73"/>
      <c r="J79" s="69"/>
    </row>
    <row r="80" spans="1:10" x14ac:dyDescent="0.25">
      <c r="A80" s="70">
        <v>777</v>
      </c>
      <c r="B80" s="27">
        <v>5</v>
      </c>
      <c r="C80" s="74" t="s">
        <v>1272</v>
      </c>
      <c r="D80" s="2" t="s">
        <v>1273</v>
      </c>
      <c r="E80" s="2" t="s">
        <v>1274</v>
      </c>
      <c r="F80" s="2"/>
      <c r="G80" s="2" t="s">
        <v>43</v>
      </c>
      <c r="H80" s="51">
        <v>6170</v>
      </c>
      <c r="I80" s="73"/>
      <c r="J80" s="69"/>
    </row>
    <row r="81" spans="1:10" x14ac:dyDescent="0.25">
      <c r="A81" s="70">
        <v>778</v>
      </c>
      <c r="B81" s="27">
        <v>5</v>
      </c>
      <c r="C81" s="74" t="s">
        <v>1275</v>
      </c>
      <c r="D81" s="2" t="s">
        <v>1276</v>
      </c>
      <c r="E81" s="2" t="s">
        <v>1233</v>
      </c>
      <c r="F81" s="2"/>
      <c r="G81" s="2" t="s">
        <v>43</v>
      </c>
      <c r="H81" s="51">
        <v>865</v>
      </c>
      <c r="I81" s="73"/>
      <c r="J81" s="69"/>
    </row>
    <row r="82" spans="1:10" x14ac:dyDescent="0.25">
      <c r="A82" s="70">
        <v>780</v>
      </c>
      <c r="B82" s="27">
        <v>3</v>
      </c>
      <c r="C82" s="74" t="s">
        <v>1277</v>
      </c>
      <c r="D82" s="2" t="s">
        <v>1278</v>
      </c>
      <c r="E82" s="2" t="s">
        <v>1236</v>
      </c>
      <c r="F82" s="2"/>
      <c r="G82" s="2" t="s">
        <v>43</v>
      </c>
      <c r="H82" s="63">
        <v>327.06</v>
      </c>
      <c r="I82" s="73"/>
      <c r="J82" s="69"/>
    </row>
    <row r="83" spans="1:10" x14ac:dyDescent="0.25">
      <c r="A83" s="70">
        <v>781</v>
      </c>
      <c r="B83" s="27">
        <v>3</v>
      </c>
      <c r="C83" s="74" t="s">
        <v>1279</v>
      </c>
      <c r="D83" s="2" t="s">
        <v>1280</v>
      </c>
      <c r="E83" s="2" t="s">
        <v>1281</v>
      </c>
      <c r="F83" s="2"/>
      <c r="G83" s="2" t="s">
        <v>43</v>
      </c>
      <c r="H83" s="51">
        <v>2247</v>
      </c>
      <c r="I83" s="73"/>
      <c r="J83" s="69"/>
    </row>
    <row r="84" spans="1:10" x14ac:dyDescent="0.25">
      <c r="A84" s="70">
        <v>782</v>
      </c>
      <c r="B84" s="27">
        <v>5</v>
      </c>
      <c r="C84" s="74" t="s">
        <v>1282</v>
      </c>
      <c r="D84" s="2" t="s">
        <v>1123</v>
      </c>
      <c r="E84" s="2" t="s">
        <v>508</v>
      </c>
      <c r="F84" s="2"/>
      <c r="G84" s="2" t="s">
        <v>43</v>
      </c>
      <c r="H84" s="49">
        <v>765</v>
      </c>
      <c r="I84" s="73"/>
      <c r="J84" s="69"/>
    </row>
    <row r="85" spans="1:10" x14ac:dyDescent="0.25">
      <c r="A85" s="70">
        <v>785</v>
      </c>
      <c r="B85" s="93">
        <v>1</v>
      </c>
      <c r="C85" s="98" t="s">
        <v>1283</v>
      </c>
      <c r="D85" s="2"/>
      <c r="E85" s="2" t="s">
        <v>1284</v>
      </c>
      <c r="F85" s="2"/>
      <c r="G85" s="2" t="s">
        <v>43</v>
      </c>
      <c r="H85" s="50">
        <v>270</v>
      </c>
      <c r="I85" s="73"/>
      <c r="J85" s="69"/>
    </row>
    <row r="86" spans="1:10" x14ac:dyDescent="0.25">
      <c r="A86" s="70">
        <v>786</v>
      </c>
      <c r="B86" s="27">
        <v>5</v>
      </c>
      <c r="C86" s="74" t="s">
        <v>1285</v>
      </c>
      <c r="D86" s="2" t="s">
        <v>1235</v>
      </c>
      <c r="E86" s="2" t="s">
        <v>508</v>
      </c>
      <c r="F86" s="2"/>
      <c r="G86" s="2" t="s">
        <v>43</v>
      </c>
      <c r="H86" s="63">
        <v>776.25</v>
      </c>
      <c r="I86" s="73"/>
      <c r="J86" s="69"/>
    </row>
    <row r="87" spans="1:10" x14ac:dyDescent="0.25">
      <c r="A87" s="39">
        <v>83</v>
      </c>
      <c r="B87" s="39">
        <f>SUM(B3:B86)</f>
        <v>314</v>
      </c>
      <c r="C87" s="73"/>
      <c r="D87" s="73"/>
      <c r="E87" s="73"/>
      <c r="F87" s="73"/>
      <c r="G87" s="73"/>
      <c r="H87" s="75">
        <f>SUM(H3:H86)</f>
        <v>91228.340000000011</v>
      </c>
      <c r="I87" s="73"/>
      <c r="J87" s="69"/>
    </row>
    <row r="88" spans="1:10" x14ac:dyDescent="0.25">
      <c r="A88" s="73"/>
      <c r="B88" s="73"/>
      <c r="C88" s="73"/>
      <c r="D88" s="73"/>
      <c r="E88" s="73"/>
      <c r="F88" s="73"/>
      <c r="G88" s="73"/>
      <c r="H88" s="73"/>
      <c r="I88" s="73"/>
      <c r="J88" s="69"/>
    </row>
    <row r="89" spans="1:10" x14ac:dyDescent="0.25">
      <c r="A89" s="41" t="s">
        <v>167</v>
      </c>
      <c r="B89" s="41" t="s">
        <v>168</v>
      </c>
      <c r="C89" s="73"/>
      <c r="D89" s="73"/>
      <c r="E89" s="73"/>
      <c r="F89" s="73"/>
      <c r="G89" s="73"/>
      <c r="H89" s="73"/>
      <c r="I89" s="73"/>
      <c r="J89" s="69"/>
    </row>
    <row r="90" spans="1:10" ht="26.25" x14ac:dyDescent="0.4">
      <c r="A90" s="42">
        <f>+A87</f>
        <v>83</v>
      </c>
      <c r="B90" s="42">
        <f>+B87</f>
        <v>314</v>
      </c>
      <c r="C90" s="76" t="s">
        <v>169</v>
      </c>
      <c r="D90" s="69"/>
      <c r="E90" s="69"/>
      <c r="F90" s="69"/>
      <c r="G90" s="69"/>
      <c r="H90" s="69"/>
      <c r="I90" s="69"/>
      <c r="J90" s="69"/>
    </row>
    <row r="91" spans="1:10" x14ac:dyDescent="0.25">
      <c r="A91" s="73"/>
      <c r="B91" s="73"/>
      <c r="C91" s="73"/>
      <c r="D91" s="73"/>
      <c r="E91" s="73"/>
      <c r="F91" s="73"/>
      <c r="G91" s="73"/>
      <c r="H91" s="73"/>
      <c r="I91" s="73"/>
      <c r="J91" s="73"/>
    </row>
    <row r="92" spans="1:10" x14ac:dyDescent="0.25">
      <c r="A92" s="73"/>
      <c r="B92" s="73"/>
      <c r="C92" s="73"/>
      <c r="D92" s="73"/>
      <c r="E92" s="73"/>
      <c r="F92" s="73"/>
      <c r="G92" s="73"/>
      <c r="H92" s="73"/>
      <c r="I92" s="73"/>
      <c r="J92" s="73"/>
    </row>
    <row r="93" spans="1:10" x14ac:dyDescent="0.25">
      <c r="A93" s="3" t="s">
        <v>188</v>
      </c>
      <c r="B93" s="67" t="s">
        <v>34</v>
      </c>
      <c r="C93" s="55" t="s">
        <v>22</v>
      </c>
      <c r="D93" s="3" t="s">
        <v>35</v>
      </c>
      <c r="E93" s="3" t="s">
        <v>36</v>
      </c>
      <c r="F93" s="3" t="s">
        <v>37</v>
      </c>
      <c r="G93" s="3" t="s">
        <v>358</v>
      </c>
      <c r="H93" s="3" t="s">
        <v>39</v>
      </c>
      <c r="I93" s="77"/>
      <c r="J93" s="77"/>
    </row>
    <row r="94" spans="1:10" x14ac:dyDescent="0.25">
      <c r="A94" s="2" t="s">
        <v>216</v>
      </c>
      <c r="B94" s="2">
        <v>3</v>
      </c>
      <c r="C94" s="2" t="s">
        <v>1286</v>
      </c>
      <c r="D94" s="2" t="s">
        <v>1287</v>
      </c>
      <c r="E94" s="2"/>
      <c r="F94" s="2">
        <v>2016</v>
      </c>
      <c r="G94" s="5">
        <v>248</v>
      </c>
      <c r="H94" s="78">
        <v>595.20000000000005</v>
      </c>
      <c r="I94" s="73"/>
      <c r="J94" s="77"/>
    </row>
    <row r="95" spans="1:10" x14ac:dyDescent="0.25">
      <c r="A95" s="79"/>
      <c r="B95" s="79">
        <f>SUM(B94)</f>
        <v>3</v>
      </c>
      <c r="C95" s="73"/>
      <c r="D95" s="73"/>
      <c r="E95" s="73"/>
      <c r="F95" s="73"/>
      <c r="G95" s="73"/>
      <c r="H95" s="75">
        <f>SUM(H94)</f>
        <v>595.20000000000005</v>
      </c>
      <c r="I95" s="73"/>
      <c r="J95" s="77"/>
    </row>
    <row r="96" spans="1:10" x14ac:dyDescent="0.25">
      <c r="A96" s="73"/>
      <c r="B96" s="73"/>
      <c r="C96" s="73"/>
      <c r="D96" s="73"/>
      <c r="E96" s="73"/>
      <c r="F96" s="73"/>
      <c r="G96" s="73"/>
      <c r="H96" s="73"/>
      <c r="I96" s="73"/>
      <c r="J96" s="77"/>
    </row>
    <row r="97" spans="1:10" x14ac:dyDescent="0.25">
      <c r="A97" s="3" t="s">
        <v>188</v>
      </c>
      <c r="B97" s="67" t="s">
        <v>34</v>
      </c>
      <c r="C97" s="55" t="s">
        <v>22</v>
      </c>
      <c r="D97" s="67" t="s">
        <v>35</v>
      </c>
      <c r="E97" s="3" t="s">
        <v>36</v>
      </c>
      <c r="F97" s="67" t="s">
        <v>37</v>
      </c>
      <c r="G97" s="67" t="s">
        <v>358</v>
      </c>
      <c r="H97" s="67" t="s">
        <v>39</v>
      </c>
      <c r="I97" s="73"/>
      <c r="J97" s="77"/>
    </row>
    <row r="98" spans="1:10" x14ac:dyDescent="0.25">
      <c r="A98" s="2" t="s">
        <v>362</v>
      </c>
      <c r="B98" s="2">
        <v>1</v>
      </c>
      <c r="C98" s="2" t="s">
        <v>1288</v>
      </c>
      <c r="D98" s="2">
        <v>2018</v>
      </c>
      <c r="E98" s="2"/>
      <c r="F98" s="2" t="s">
        <v>364</v>
      </c>
      <c r="G98" s="5">
        <v>3960</v>
      </c>
      <c r="H98" s="5">
        <f>+G98</f>
        <v>3960</v>
      </c>
      <c r="I98" s="73"/>
      <c r="J98" s="77"/>
    </row>
    <row r="99" spans="1:10" x14ac:dyDescent="0.25">
      <c r="A99" s="73"/>
      <c r="B99" s="73">
        <v>12</v>
      </c>
      <c r="C99" s="73"/>
      <c r="D99" s="73"/>
      <c r="E99" s="73"/>
      <c r="F99" s="73"/>
      <c r="G99" s="139">
        <f>SUM(G98)</f>
        <v>3960</v>
      </c>
      <c r="H99" s="139">
        <f>SUM(H98)</f>
        <v>3960</v>
      </c>
      <c r="I99" s="73"/>
      <c r="J99" s="77"/>
    </row>
    <row r="100" spans="1:10" x14ac:dyDescent="0.25">
      <c r="A100" s="73"/>
      <c r="B100" s="73"/>
      <c r="C100" s="73"/>
      <c r="D100" s="73"/>
      <c r="E100" s="73"/>
      <c r="F100" s="73"/>
      <c r="G100" s="73"/>
      <c r="H100" s="73"/>
      <c r="I100" s="73"/>
      <c r="J100" s="77"/>
    </row>
    <row r="101" spans="1:10" x14ac:dyDescent="0.25">
      <c r="A101" s="41" t="s">
        <v>167</v>
      </c>
      <c r="B101" s="41" t="s">
        <v>168</v>
      </c>
      <c r="C101" s="73"/>
      <c r="D101" s="73"/>
      <c r="E101" s="73"/>
      <c r="F101" s="73"/>
      <c r="G101" s="73"/>
      <c r="H101" s="73"/>
      <c r="I101" s="73"/>
      <c r="J101" s="77"/>
    </row>
    <row r="102" spans="1:10" ht="26.25" x14ac:dyDescent="0.4">
      <c r="A102" s="42">
        <v>2</v>
      </c>
      <c r="B102" s="42">
        <f>+B95+B99</f>
        <v>15</v>
      </c>
      <c r="C102" s="80" t="s">
        <v>221</v>
      </c>
      <c r="D102" s="77"/>
      <c r="E102" s="77"/>
      <c r="F102" s="77"/>
      <c r="G102" s="77"/>
      <c r="H102" s="77"/>
      <c r="I102" s="77"/>
      <c r="J102" s="77"/>
    </row>
    <row r="103" spans="1:10" x14ac:dyDescent="0.25">
      <c r="A103" s="73"/>
      <c r="B103" s="73"/>
      <c r="C103" s="73"/>
      <c r="D103" s="73"/>
      <c r="E103" s="73"/>
      <c r="F103" s="73"/>
      <c r="G103" s="73"/>
      <c r="H103" s="73"/>
      <c r="I103" s="73"/>
      <c r="J103" s="73"/>
    </row>
    <row r="104" spans="1:10" x14ac:dyDescent="0.25">
      <c r="A104" s="73"/>
      <c r="B104" s="73"/>
      <c r="C104" s="73"/>
      <c r="D104" s="73"/>
      <c r="E104" s="73"/>
      <c r="F104" s="73"/>
      <c r="G104" s="73"/>
      <c r="H104" s="73"/>
      <c r="I104" s="73"/>
      <c r="J104" s="73"/>
    </row>
    <row r="105" spans="1:10" x14ac:dyDescent="0.25">
      <c r="A105" s="81"/>
      <c r="B105" s="81"/>
      <c r="C105" s="81"/>
      <c r="D105" s="81"/>
      <c r="E105" s="81"/>
      <c r="F105" s="81"/>
      <c r="G105" s="81"/>
      <c r="H105" s="81"/>
      <c r="I105" s="81"/>
      <c r="J105" s="81"/>
    </row>
    <row r="106" spans="1:10" x14ac:dyDescent="0.25">
      <c r="A106" s="73"/>
      <c r="B106" s="73"/>
      <c r="C106" s="73"/>
      <c r="D106" s="73"/>
      <c r="E106" s="73"/>
      <c r="F106" s="73"/>
      <c r="G106" s="73"/>
      <c r="H106" s="73"/>
      <c r="I106" s="73"/>
      <c r="J106" s="81"/>
    </row>
    <row r="107" spans="1:10" ht="21" x14ac:dyDescent="0.35">
      <c r="A107" s="41" t="s">
        <v>167</v>
      </c>
      <c r="B107" s="41" t="s">
        <v>168</v>
      </c>
      <c r="C107" s="73"/>
      <c r="D107" s="73"/>
      <c r="E107" s="73"/>
      <c r="F107" s="73"/>
      <c r="G107" s="82" t="s">
        <v>39</v>
      </c>
      <c r="H107" s="83">
        <f>+H87+H95+H99</f>
        <v>95783.540000000008</v>
      </c>
      <c r="I107" s="73"/>
      <c r="J107" s="81"/>
    </row>
    <row r="108" spans="1:10" ht="26.25" x14ac:dyDescent="0.4">
      <c r="A108" s="42">
        <f>+A90+A102</f>
        <v>85</v>
      </c>
      <c r="B108" s="42">
        <f>+B90+B102</f>
        <v>329</v>
      </c>
      <c r="C108" s="84" t="s">
        <v>170</v>
      </c>
      <c r="D108" s="81"/>
      <c r="E108" s="81"/>
      <c r="F108" s="81"/>
      <c r="G108" s="81"/>
      <c r="H108" s="81"/>
      <c r="I108" s="81"/>
      <c r="J108" s="81"/>
    </row>
    <row r="111" spans="1:10" ht="27.75" x14ac:dyDescent="0.4">
      <c r="A111" s="232" t="s">
        <v>1807</v>
      </c>
      <c r="B111" s="232"/>
      <c r="C111" s="232"/>
      <c r="D111" s="232"/>
      <c r="E111" s="232"/>
      <c r="F111" s="232"/>
      <c r="G111" s="232"/>
      <c r="H111" s="232"/>
      <c r="I111" s="232"/>
      <c r="J111" s="232"/>
    </row>
    <row r="112" spans="1:10" x14ac:dyDescent="0.25">
      <c r="A112" s="198" t="s">
        <v>33</v>
      </c>
      <c r="B112" s="198" t="s">
        <v>34</v>
      </c>
      <c r="C112" s="197" t="s">
        <v>22</v>
      </c>
      <c r="D112" s="198" t="s">
        <v>35</v>
      </c>
      <c r="E112" s="198" t="s">
        <v>36</v>
      </c>
      <c r="F112" s="198" t="s">
        <v>37</v>
      </c>
      <c r="G112" s="198" t="s">
        <v>38</v>
      </c>
      <c r="H112" s="198" t="s">
        <v>171</v>
      </c>
      <c r="I112" s="204"/>
      <c r="J112" s="204"/>
    </row>
    <row r="113" spans="1:10" x14ac:dyDescent="0.25">
      <c r="A113" s="6">
        <v>1</v>
      </c>
      <c r="B113" s="56">
        <v>5</v>
      </c>
      <c r="C113" s="171" t="s">
        <v>2162</v>
      </c>
      <c r="D113" s="6" t="s">
        <v>2175</v>
      </c>
      <c r="E113" s="171" t="s">
        <v>294</v>
      </c>
      <c r="F113" s="171" t="s">
        <v>1885</v>
      </c>
      <c r="G113" s="6"/>
      <c r="H113" s="176">
        <v>420</v>
      </c>
      <c r="J113" s="200"/>
    </row>
    <row r="114" spans="1:10" x14ac:dyDescent="0.25">
      <c r="A114" s="6">
        <f>+A113+1</f>
        <v>2</v>
      </c>
      <c r="B114" s="56">
        <v>3</v>
      </c>
      <c r="C114" s="171" t="s">
        <v>2163</v>
      </c>
      <c r="D114" s="6" t="s">
        <v>2176</v>
      </c>
      <c r="E114" s="171" t="s">
        <v>294</v>
      </c>
      <c r="F114" s="171" t="s">
        <v>1884</v>
      </c>
      <c r="G114" s="6"/>
      <c r="H114" s="176">
        <v>420</v>
      </c>
      <c r="J114" s="200"/>
    </row>
    <row r="115" spans="1:10" x14ac:dyDescent="0.25">
      <c r="A115" s="6">
        <f t="shared" ref="A115:A154" si="0">+A114+1</f>
        <v>3</v>
      </c>
      <c r="B115" s="56">
        <v>3</v>
      </c>
      <c r="C115" s="171" t="s">
        <v>2163</v>
      </c>
      <c r="D115" s="6" t="s">
        <v>2176</v>
      </c>
      <c r="E115" s="171" t="s">
        <v>294</v>
      </c>
      <c r="F115" s="171" t="s">
        <v>1885</v>
      </c>
      <c r="G115" s="6"/>
      <c r="H115" s="176">
        <v>420</v>
      </c>
      <c r="J115" s="200"/>
    </row>
    <row r="116" spans="1:10" x14ac:dyDescent="0.25">
      <c r="A116" s="6">
        <f t="shared" si="0"/>
        <v>4</v>
      </c>
      <c r="B116" s="56">
        <v>3</v>
      </c>
      <c r="C116" s="171" t="s">
        <v>2164</v>
      </c>
      <c r="D116" s="6" t="s">
        <v>2177</v>
      </c>
      <c r="E116" s="171" t="s">
        <v>294</v>
      </c>
      <c r="F116" s="171" t="s">
        <v>1896</v>
      </c>
      <c r="G116" s="6"/>
      <c r="H116" s="176">
        <v>735</v>
      </c>
      <c r="J116" s="200"/>
    </row>
    <row r="117" spans="1:10" ht="30" x14ac:dyDescent="0.25">
      <c r="A117" s="6">
        <f t="shared" si="0"/>
        <v>5</v>
      </c>
      <c r="B117" s="56">
        <v>5</v>
      </c>
      <c r="C117" s="171" t="s">
        <v>2165</v>
      </c>
      <c r="D117" s="6" t="s">
        <v>2178</v>
      </c>
      <c r="E117" s="171" t="s">
        <v>2188</v>
      </c>
      <c r="F117" s="171" t="s">
        <v>1819</v>
      </c>
      <c r="G117" s="6"/>
      <c r="H117" s="176">
        <v>250</v>
      </c>
      <c r="J117" s="200"/>
    </row>
    <row r="118" spans="1:10" x14ac:dyDescent="0.25">
      <c r="A118" s="6">
        <f t="shared" si="0"/>
        <v>6</v>
      </c>
      <c r="B118" s="56">
        <v>3</v>
      </c>
      <c r="C118" s="171" t="s">
        <v>2166</v>
      </c>
      <c r="D118" s="6" t="s">
        <v>2179</v>
      </c>
      <c r="E118" s="171" t="s">
        <v>2189</v>
      </c>
      <c r="F118" s="171" t="s">
        <v>2194</v>
      </c>
      <c r="G118" s="6"/>
      <c r="H118" s="176">
        <v>30</v>
      </c>
      <c r="J118" s="200"/>
    </row>
    <row r="119" spans="1:10" ht="30" x14ac:dyDescent="0.25">
      <c r="A119" s="6">
        <f t="shared" si="0"/>
        <v>7</v>
      </c>
      <c r="B119" s="56">
        <v>2</v>
      </c>
      <c r="C119" s="171" t="s">
        <v>2167</v>
      </c>
      <c r="D119" s="6" t="s">
        <v>2180</v>
      </c>
      <c r="E119" s="171" t="s">
        <v>2190</v>
      </c>
      <c r="F119" s="171" t="s">
        <v>2194</v>
      </c>
      <c r="G119" s="6"/>
      <c r="H119" s="176">
        <v>60</v>
      </c>
      <c r="J119" s="200"/>
    </row>
    <row r="120" spans="1:10" x14ac:dyDescent="0.25">
      <c r="A120" s="6">
        <f t="shared" si="0"/>
        <v>8</v>
      </c>
      <c r="B120" s="56">
        <v>5</v>
      </c>
      <c r="C120" s="171" t="s">
        <v>2168</v>
      </c>
      <c r="D120" s="6" t="s">
        <v>2181</v>
      </c>
      <c r="E120" s="171" t="s">
        <v>2191</v>
      </c>
      <c r="F120" s="171" t="s">
        <v>1838</v>
      </c>
      <c r="G120" s="6"/>
      <c r="H120" s="176">
        <v>200</v>
      </c>
      <c r="J120" s="200"/>
    </row>
    <row r="121" spans="1:10" x14ac:dyDescent="0.25">
      <c r="A121" s="6">
        <f t="shared" si="0"/>
        <v>9</v>
      </c>
      <c r="B121" s="56">
        <v>5</v>
      </c>
      <c r="C121" s="171" t="s">
        <v>2169</v>
      </c>
      <c r="D121" s="6" t="s">
        <v>2182</v>
      </c>
      <c r="E121" s="171" t="s">
        <v>294</v>
      </c>
      <c r="F121" s="171" t="s">
        <v>1838</v>
      </c>
      <c r="G121" s="6"/>
      <c r="H121" s="176">
        <v>50</v>
      </c>
      <c r="J121" s="200"/>
    </row>
    <row r="122" spans="1:10" x14ac:dyDescent="0.25">
      <c r="A122" s="6">
        <f t="shared" si="0"/>
        <v>10</v>
      </c>
      <c r="B122" s="56">
        <v>5</v>
      </c>
      <c r="C122" s="171" t="s">
        <v>2170</v>
      </c>
      <c r="D122" s="6" t="s">
        <v>2183</v>
      </c>
      <c r="E122" s="171" t="s">
        <v>294</v>
      </c>
      <c r="F122" s="171" t="s">
        <v>1855</v>
      </c>
      <c r="G122" s="6"/>
      <c r="H122" s="176">
        <v>200</v>
      </c>
      <c r="J122" s="200"/>
    </row>
    <row r="123" spans="1:10" x14ac:dyDescent="0.25">
      <c r="A123" s="6">
        <f t="shared" si="0"/>
        <v>11</v>
      </c>
      <c r="B123" s="56">
        <v>3</v>
      </c>
      <c r="C123" s="171" t="s">
        <v>2171</v>
      </c>
      <c r="D123" s="6" t="s">
        <v>2184</v>
      </c>
      <c r="E123" s="171" t="s">
        <v>294</v>
      </c>
      <c r="F123" s="171" t="s">
        <v>1819</v>
      </c>
      <c r="G123" s="6"/>
      <c r="H123" s="176">
        <v>420</v>
      </c>
      <c r="J123" s="200"/>
    </row>
    <row r="124" spans="1:10" ht="30" x14ac:dyDescent="0.25">
      <c r="A124" s="6">
        <f t="shared" si="0"/>
        <v>12</v>
      </c>
      <c r="B124" s="56">
        <v>5</v>
      </c>
      <c r="C124" s="171" t="s">
        <v>2172</v>
      </c>
      <c r="D124" s="6" t="s">
        <v>2185</v>
      </c>
      <c r="E124" s="171" t="s">
        <v>2188</v>
      </c>
      <c r="F124" s="171" t="s">
        <v>1853</v>
      </c>
      <c r="G124" s="6"/>
      <c r="H124" s="176">
        <v>175</v>
      </c>
      <c r="J124" s="200"/>
    </row>
    <row r="125" spans="1:10" x14ac:dyDescent="0.25">
      <c r="A125" s="6">
        <f t="shared" si="0"/>
        <v>13</v>
      </c>
      <c r="B125" s="56">
        <v>5</v>
      </c>
      <c r="C125" s="171" t="s">
        <v>2173</v>
      </c>
      <c r="D125" s="6" t="s">
        <v>2186</v>
      </c>
      <c r="E125" s="171" t="s">
        <v>2192</v>
      </c>
      <c r="F125" s="171" t="s">
        <v>1855</v>
      </c>
      <c r="G125" s="6"/>
      <c r="H125" s="176">
        <v>150</v>
      </c>
      <c r="J125" s="200"/>
    </row>
    <row r="126" spans="1:10" ht="30" x14ac:dyDescent="0.25">
      <c r="A126" s="6">
        <f t="shared" si="0"/>
        <v>14</v>
      </c>
      <c r="B126" s="56">
        <v>5</v>
      </c>
      <c r="C126" s="171" t="s">
        <v>2174</v>
      </c>
      <c r="D126" s="6" t="s">
        <v>2187</v>
      </c>
      <c r="E126" s="171" t="s">
        <v>2193</v>
      </c>
      <c r="F126" s="171" t="s">
        <v>2195</v>
      </c>
      <c r="G126" s="6"/>
      <c r="H126" s="176">
        <v>125</v>
      </c>
      <c r="J126" s="200"/>
    </row>
    <row r="127" spans="1:10" x14ac:dyDescent="0.25">
      <c r="A127" s="6">
        <f t="shared" si="0"/>
        <v>15</v>
      </c>
      <c r="B127" s="171">
        <v>3</v>
      </c>
      <c r="C127" s="171" t="s">
        <v>2196</v>
      </c>
      <c r="D127" s="171" t="s">
        <v>2200</v>
      </c>
      <c r="E127" s="171" t="s">
        <v>2203</v>
      </c>
      <c r="F127" s="171" t="s">
        <v>1885</v>
      </c>
      <c r="G127" s="6"/>
      <c r="H127" s="176">
        <v>414</v>
      </c>
      <c r="J127" s="200"/>
    </row>
    <row r="128" spans="1:10" x14ac:dyDescent="0.25">
      <c r="A128" s="6">
        <f t="shared" si="0"/>
        <v>16</v>
      </c>
      <c r="B128" s="171">
        <v>3</v>
      </c>
      <c r="C128" s="171" t="s">
        <v>2197</v>
      </c>
      <c r="D128" s="171" t="s">
        <v>2201</v>
      </c>
      <c r="E128" s="171" t="s">
        <v>2204</v>
      </c>
      <c r="F128" s="171" t="s">
        <v>1884</v>
      </c>
      <c r="G128" s="6"/>
      <c r="H128" s="176">
        <v>804</v>
      </c>
      <c r="J128" s="200"/>
    </row>
    <row r="129" spans="1:10" x14ac:dyDescent="0.25">
      <c r="A129" s="6">
        <f t="shared" si="0"/>
        <v>17</v>
      </c>
      <c r="B129" s="171">
        <v>5</v>
      </c>
      <c r="C129" s="171" t="s">
        <v>2198</v>
      </c>
      <c r="D129" s="171" t="s">
        <v>2202</v>
      </c>
      <c r="E129" s="171" t="s">
        <v>1993</v>
      </c>
      <c r="F129" s="171" t="s">
        <v>1884</v>
      </c>
      <c r="G129" s="6"/>
      <c r="H129" s="176">
        <v>1490</v>
      </c>
      <c r="J129" s="200"/>
    </row>
    <row r="130" spans="1:10" x14ac:dyDescent="0.25">
      <c r="A130" s="6">
        <f t="shared" si="0"/>
        <v>18</v>
      </c>
      <c r="B130" s="171">
        <v>3</v>
      </c>
      <c r="C130" s="171" t="s">
        <v>2199</v>
      </c>
      <c r="D130" s="171" t="s">
        <v>2200</v>
      </c>
      <c r="E130" s="171" t="s">
        <v>2205</v>
      </c>
      <c r="F130" s="171" t="s">
        <v>1885</v>
      </c>
      <c r="G130" s="6"/>
      <c r="H130" s="176">
        <v>294</v>
      </c>
      <c r="J130" s="200"/>
    </row>
    <row r="131" spans="1:10" x14ac:dyDescent="0.25">
      <c r="A131" s="6">
        <f t="shared" si="0"/>
        <v>19</v>
      </c>
      <c r="B131" s="171">
        <v>3</v>
      </c>
      <c r="C131" s="171" t="s">
        <v>2206</v>
      </c>
      <c r="D131" s="171" t="s">
        <v>1169</v>
      </c>
      <c r="E131" s="171" t="s">
        <v>2006</v>
      </c>
      <c r="F131" s="171" t="s">
        <v>1885</v>
      </c>
      <c r="G131" s="6"/>
      <c r="H131" s="176">
        <v>357</v>
      </c>
      <c r="J131" s="200"/>
    </row>
    <row r="132" spans="1:10" x14ac:dyDescent="0.25">
      <c r="A132" s="6">
        <f t="shared" si="0"/>
        <v>20</v>
      </c>
      <c r="B132" s="171">
        <v>3</v>
      </c>
      <c r="C132" s="171" t="s">
        <v>2207</v>
      </c>
      <c r="D132" s="171" t="s">
        <v>1169</v>
      </c>
      <c r="E132" s="171" t="s">
        <v>2006</v>
      </c>
      <c r="F132" s="171" t="s">
        <v>1823</v>
      </c>
      <c r="G132" s="6"/>
      <c r="H132" s="176">
        <v>447</v>
      </c>
      <c r="J132" s="200"/>
    </row>
    <row r="133" spans="1:10" x14ac:dyDescent="0.25">
      <c r="A133" s="6">
        <f t="shared" si="0"/>
        <v>21</v>
      </c>
      <c r="B133" s="171">
        <v>2</v>
      </c>
      <c r="C133" s="171" t="s">
        <v>2208</v>
      </c>
      <c r="D133" s="171" t="s">
        <v>2216</v>
      </c>
      <c r="E133" s="171" t="s">
        <v>2006</v>
      </c>
      <c r="F133" s="171" t="s">
        <v>1823</v>
      </c>
      <c r="G133" s="6"/>
      <c r="H133" s="176">
        <v>258</v>
      </c>
      <c r="J133" s="200"/>
    </row>
    <row r="134" spans="1:10" x14ac:dyDescent="0.25">
      <c r="A134" s="6">
        <f t="shared" si="0"/>
        <v>22</v>
      </c>
      <c r="B134" s="171">
        <v>2</v>
      </c>
      <c r="C134" s="171" t="s">
        <v>2209</v>
      </c>
      <c r="D134" s="171" t="s">
        <v>2216</v>
      </c>
      <c r="E134" s="171" t="s">
        <v>2006</v>
      </c>
      <c r="F134" s="171" t="s">
        <v>1823</v>
      </c>
      <c r="G134" s="6"/>
      <c r="H134" s="176">
        <v>278</v>
      </c>
      <c r="J134" s="200"/>
    </row>
    <row r="135" spans="1:10" x14ac:dyDescent="0.25">
      <c r="A135" s="6">
        <f t="shared" si="0"/>
        <v>23</v>
      </c>
      <c r="B135" s="171">
        <v>3</v>
      </c>
      <c r="C135" s="171" t="s">
        <v>2210</v>
      </c>
      <c r="D135" s="171" t="s">
        <v>2216</v>
      </c>
      <c r="E135" s="171" t="s">
        <v>2006</v>
      </c>
      <c r="F135" s="171" t="s">
        <v>1823</v>
      </c>
      <c r="G135" s="6"/>
      <c r="H135" s="176">
        <v>387</v>
      </c>
      <c r="J135" s="200"/>
    </row>
    <row r="136" spans="1:10" x14ac:dyDescent="0.25">
      <c r="A136" s="6">
        <f t="shared" si="0"/>
        <v>24</v>
      </c>
      <c r="B136" s="171">
        <v>1</v>
      </c>
      <c r="C136" s="171" t="s">
        <v>2209</v>
      </c>
      <c r="D136" s="171" t="s">
        <v>2216</v>
      </c>
      <c r="E136" s="171" t="s">
        <v>2006</v>
      </c>
      <c r="F136" s="171" t="s">
        <v>1823</v>
      </c>
      <c r="G136" s="6"/>
      <c r="H136" s="176">
        <v>139</v>
      </c>
      <c r="J136" s="200"/>
    </row>
    <row r="137" spans="1:10" x14ac:dyDescent="0.25">
      <c r="A137" s="6">
        <f t="shared" si="0"/>
        <v>25</v>
      </c>
      <c r="B137" s="171">
        <v>1</v>
      </c>
      <c r="C137" s="171" t="s">
        <v>2208</v>
      </c>
      <c r="D137" s="171" t="s">
        <v>2216</v>
      </c>
      <c r="E137" s="171" t="s">
        <v>2006</v>
      </c>
      <c r="F137" s="171" t="s">
        <v>1823</v>
      </c>
      <c r="G137" s="6"/>
      <c r="H137" s="176">
        <v>129</v>
      </c>
      <c r="J137" s="200"/>
    </row>
    <row r="138" spans="1:10" x14ac:dyDescent="0.25">
      <c r="A138" s="6">
        <f t="shared" si="0"/>
        <v>26</v>
      </c>
      <c r="B138" s="171">
        <v>3</v>
      </c>
      <c r="C138" s="171" t="s">
        <v>2211</v>
      </c>
      <c r="D138" s="171" t="s">
        <v>2216</v>
      </c>
      <c r="E138" s="171" t="s">
        <v>2006</v>
      </c>
      <c r="F138" s="171" t="s">
        <v>1819</v>
      </c>
      <c r="G138" s="6"/>
      <c r="H138" s="176">
        <v>927</v>
      </c>
      <c r="J138" s="200"/>
    </row>
    <row r="139" spans="1:10" x14ac:dyDescent="0.25">
      <c r="A139" s="6">
        <f t="shared" si="0"/>
        <v>27</v>
      </c>
      <c r="B139" s="171">
        <v>3</v>
      </c>
      <c r="C139" s="171" t="s">
        <v>2212</v>
      </c>
      <c r="D139" s="171" t="s">
        <v>1169</v>
      </c>
      <c r="E139" s="171" t="s">
        <v>2006</v>
      </c>
      <c r="F139" s="171" t="s">
        <v>1896</v>
      </c>
      <c r="G139" s="6"/>
      <c r="H139" s="176">
        <v>897</v>
      </c>
      <c r="J139" s="200"/>
    </row>
    <row r="140" spans="1:10" ht="30" x14ac:dyDescent="0.25">
      <c r="A140" s="6">
        <f t="shared" si="0"/>
        <v>28</v>
      </c>
      <c r="B140" s="171">
        <v>3</v>
      </c>
      <c r="C140" s="171" t="s">
        <v>2213</v>
      </c>
      <c r="D140" s="171" t="s">
        <v>2217</v>
      </c>
      <c r="E140" s="171" t="s">
        <v>2006</v>
      </c>
      <c r="F140" s="171" t="s">
        <v>1885</v>
      </c>
      <c r="G140" s="6"/>
      <c r="H140" s="176">
        <v>294</v>
      </c>
      <c r="J140" s="200"/>
    </row>
    <row r="141" spans="1:10" x14ac:dyDescent="0.25">
      <c r="A141" s="6">
        <f t="shared" si="0"/>
        <v>29</v>
      </c>
      <c r="B141" s="171">
        <v>3</v>
      </c>
      <c r="C141" s="171" t="s">
        <v>2214</v>
      </c>
      <c r="D141" s="171" t="s">
        <v>2218</v>
      </c>
      <c r="E141" s="171" t="s">
        <v>2006</v>
      </c>
      <c r="F141" s="171" t="s">
        <v>1911</v>
      </c>
      <c r="G141" s="6"/>
      <c r="H141" s="176">
        <v>417</v>
      </c>
      <c r="J141" s="200"/>
    </row>
    <row r="142" spans="1:10" x14ac:dyDescent="0.25">
      <c r="A142" s="6">
        <f t="shared" si="0"/>
        <v>30</v>
      </c>
      <c r="B142" s="171">
        <v>3</v>
      </c>
      <c r="C142" s="171" t="s">
        <v>2215</v>
      </c>
      <c r="D142" s="171" t="s">
        <v>1169</v>
      </c>
      <c r="E142" s="171" t="s">
        <v>2006</v>
      </c>
      <c r="F142" s="171" t="s">
        <v>1823</v>
      </c>
      <c r="G142" s="6"/>
      <c r="H142" s="176">
        <v>447</v>
      </c>
      <c r="J142" s="200"/>
    </row>
    <row r="143" spans="1:10" ht="30" x14ac:dyDescent="0.25">
      <c r="A143" s="6">
        <f t="shared" si="0"/>
        <v>31</v>
      </c>
      <c r="B143" s="171">
        <v>4</v>
      </c>
      <c r="C143" s="171" t="s">
        <v>2225</v>
      </c>
      <c r="D143" s="171" t="s">
        <v>2219</v>
      </c>
      <c r="E143" s="171" t="s">
        <v>1233</v>
      </c>
      <c r="F143" s="171" t="s">
        <v>1885</v>
      </c>
      <c r="G143" s="6"/>
      <c r="H143" s="176">
        <v>1156</v>
      </c>
      <c r="J143" s="200"/>
    </row>
    <row r="144" spans="1:10" x14ac:dyDescent="0.25">
      <c r="A144" s="6">
        <f t="shared" si="0"/>
        <v>32</v>
      </c>
      <c r="B144" s="171">
        <v>4</v>
      </c>
      <c r="C144" s="171" t="s">
        <v>2226</v>
      </c>
      <c r="D144" s="171" t="s">
        <v>2220</v>
      </c>
      <c r="E144" s="171" t="s">
        <v>2224</v>
      </c>
      <c r="F144" s="171" t="s">
        <v>1884</v>
      </c>
      <c r="G144" s="6"/>
      <c r="H144" s="176">
        <v>756</v>
      </c>
      <c r="J144" s="200"/>
    </row>
    <row r="145" spans="1:10" x14ac:dyDescent="0.25">
      <c r="A145" s="6">
        <f t="shared" si="0"/>
        <v>33</v>
      </c>
      <c r="B145" s="171">
        <v>5</v>
      </c>
      <c r="C145" s="171" t="s">
        <v>2227</v>
      </c>
      <c r="D145" s="171" t="s">
        <v>2221</v>
      </c>
      <c r="E145" s="171" t="s">
        <v>2224</v>
      </c>
      <c r="F145" s="171" t="s">
        <v>1885</v>
      </c>
      <c r="G145" s="6"/>
      <c r="H145" s="176">
        <v>945</v>
      </c>
      <c r="J145" s="200"/>
    </row>
    <row r="146" spans="1:10" ht="30" x14ac:dyDescent="0.25">
      <c r="A146" s="6">
        <f t="shared" si="0"/>
        <v>34</v>
      </c>
      <c r="B146" s="171">
        <v>5</v>
      </c>
      <c r="C146" s="171" t="s">
        <v>2228</v>
      </c>
      <c r="D146" s="171" t="s">
        <v>2222</v>
      </c>
      <c r="E146" s="171" t="s">
        <v>2224</v>
      </c>
      <c r="F146" s="171" t="s">
        <v>1819</v>
      </c>
      <c r="G146" s="6"/>
      <c r="H146" s="176">
        <v>595</v>
      </c>
      <c r="J146" s="200"/>
    </row>
    <row r="147" spans="1:10" ht="30" x14ac:dyDescent="0.25">
      <c r="A147" s="6">
        <f t="shared" si="0"/>
        <v>35</v>
      </c>
      <c r="B147" s="171">
        <v>5</v>
      </c>
      <c r="C147" s="171" t="s">
        <v>1200</v>
      </c>
      <c r="D147" s="171" t="s">
        <v>2223</v>
      </c>
      <c r="E147" s="171" t="s">
        <v>1202</v>
      </c>
      <c r="F147" s="171" t="s">
        <v>1885</v>
      </c>
      <c r="G147" s="6"/>
      <c r="H147" s="176">
        <v>1095</v>
      </c>
      <c r="J147" s="200"/>
    </row>
    <row r="148" spans="1:10" x14ac:dyDescent="0.25">
      <c r="A148" s="6">
        <f t="shared" si="0"/>
        <v>36</v>
      </c>
      <c r="B148" s="171">
        <v>5</v>
      </c>
      <c r="C148" s="171" t="s">
        <v>2229</v>
      </c>
      <c r="D148" s="171"/>
      <c r="E148" s="171" t="s">
        <v>2233</v>
      </c>
      <c r="F148" s="171" t="s">
        <v>1823</v>
      </c>
      <c r="G148" s="6"/>
      <c r="H148" s="176">
        <v>900</v>
      </c>
      <c r="J148" s="200"/>
    </row>
    <row r="149" spans="1:10" x14ac:dyDescent="0.25">
      <c r="A149" s="6">
        <f t="shared" si="0"/>
        <v>37</v>
      </c>
      <c r="B149" s="171">
        <v>4</v>
      </c>
      <c r="C149" s="171" t="s">
        <v>2230</v>
      </c>
      <c r="D149" s="171"/>
      <c r="E149" s="171" t="s">
        <v>2233</v>
      </c>
      <c r="F149" s="171" t="s">
        <v>1920</v>
      </c>
      <c r="G149" s="6"/>
      <c r="H149" s="176">
        <v>1350</v>
      </c>
      <c r="J149" s="200"/>
    </row>
    <row r="150" spans="1:10" x14ac:dyDescent="0.25">
      <c r="A150" s="6">
        <f t="shared" si="0"/>
        <v>38</v>
      </c>
      <c r="B150" s="171">
        <v>4</v>
      </c>
      <c r="C150" s="171" t="s">
        <v>2231</v>
      </c>
      <c r="D150" s="171"/>
      <c r="E150" s="171" t="s">
        <v>2233</v>
      </c>
      <c r="F150" s="171" t="s">
        <v>1884</v>
      </c>
      <c r="G150" s="6"/>
      <c r="H150" s="176">
        <v>2070</v>
      </c>
      <c r="J150" s="200"/>
    </row>
    <row r="151" spans="1:10" x14ac:dyDescent="0.25">
      <c r="A151" s="6">
        <f t="shared" si="0"/>
        <v>39</v>
      </c>
      <c r="B151" s="171">
        <v>4</v>
      </c>
      <c r="C151" s="171" t="s">
        <v>2232</v>
      </c>
      <c r="D151" s="171"/>
      <c r="E151" s="171" t="s">
        <v>2233</v>
      </c>
      <c r="F151" s="171" t="s">
        <v>1835</v>
      </c>
      <c r="G151" s="6"/>
      <c r="H151" s="176">
        <v>1860</v>
      </c>
      <c r="J151" s="200"/>
    </row>
    <row r="152" spans="1:10" x14ac:dyDescent="0.25">
      <c r="A152" s="6">
        <f t="shared" si="0"/>
        <v>40</v>
      </c>
      <c r="B152" s="171">
        <v>4</v>
      </c>
      <c r="C152" s="171" t="s">
        <v>2235</v>
      </c>
      <c r="D152" s="171" t="s">
        <v>2234</v>
      </c>
      <c r="E152" s="171" t="s">
        <v>2236</v>
      </c>
      <c r="F152" s="171" t="s">
        <v>1823</v>
      </c>
      <c r="G152" s="6"/>
      <c r="H152" s="176">
        <v>2272</v>
      </c>
      <c r="J152" s="200"/>
    </row>
    <row r="153" spans="1:10" x14ac:dyDescent="0.25">
      <c r="A153" s="6">
        <f t="shared" si="0"/>
        <v>41</v>
      </c>
      <c r="B153" s="171">
        <v>1</v>
      </c>
      <c r="C153" s="171" t="s">
        <v>2241</v>
      </c>
      <c r="D153" s="171" t="s">
        <v>2237</v>
      </c>
      <c r="E153" s="171" t="s">
        <v>2239</v>
      </c>
      <c r="F153" s="171" t="s">
        <v>1854</v>
      </c>
      <c r="G153" s="6"/>
      <c r="H153" s="176">
        <v>1386</v>
      </c>
      <c r="J153" s="200"/>
    </row>
    <row r="154" spans="1:10" x14ac:dyDescent="0.25">
      <c r="A154" s="6">
        <f t="shared" si="0"/>
        <v>42</v>
      </c>
      <c r="B154" s="171">
        <v>3</v>
      </c>
      <c r="C154" s="171" t="s">
        <v>2242</v>
      </c>
      <c r="D154" s="171" t="s">
        <v>2238</v>
      </c>
      <c r="E154" s="171" t="s">
        <v>2240</v>
      </c>
      <c r="F154" s="171" t="s">
        <v>1911</v>
      </c>
      <c r="G154" s="6"/>
      <c r="H154" s="176">
        <v>6006</v>
      </c>
      <c r="J154" s="200"/>
    </row>
    <row r="155" spans="1:10" x14ac:dyDescent="0.25">
      <c r="A155" s="8">
        <f>+A154</f>
        <v>42</v>
      </c>
      <c r="B155" s="39">
        <f>SUM(B113:B154)</f>
        <v>149</v>
      </c>
      <c r="H155" s="182">
        <f>SUM(H113:H154)</f>
        <v>32025</v>
      </c>
      <c r="J155" s="200"/>
    </row>
    <row r="156" spans="1:10" x14ac:dyDescent="0.25">
      <c r="A156" s="200"/>
      <c r="B156" s="200"/>
      <c r="C156" s="200"/>
      <c r="D156" s="200"/>
      <c r="E156" s="200"/>
      <c r="F156" s="200"/>
      <c r="G156" s="200"/>
      <c r="H156" s="200"/>
      <c r="I156" s="200"/>
      <c r="J156" s="200"/>
    </row>
    <row r="159" spans="1:10" x14ac:dyDescent="0.25">
      <c r="A159" s="192"/>
      <c r="B159" s="192"/>
      <c r="C159" s="192"/>
      <c r="D159" s="192"/>
      <c r="E159" s="192"/>
      <c r="F159" s="192"/>
      <c r="G159" s="192"/>
      <c r="H159" s="192"/>
      <c r="I159" s="192"/>
      <c r="J159" s="192"/>
    </row>
    <row r="160" spans="1:10" x14ac:dyDescent="0.25">
      <c r="A160" s="73"/>
      <c r="B160" s="73"/>
      <c r="C160" s="73"/>
      <c r="D160" s="73"/>
      <c r="E160" s="73"/>
      <c r="F160" s="73"/>
      <c r="G160" s="73"/>
      <c r="H160" s="73"/>
      <c r="I160" s="73"/>
      <c r="J160" s="192"/>
    </row>
    <row r="161" spans="1:10" ht="21" x14ac:dyDescent="0.35">
      <c r="A161" s="41" t="s">
        <v>167</v>
      </c>
      <c r="B161" s="41" t="s">
        <v>168</v>
      </c>
      <c r="C161" s="73"/>
      <c r="D161" s="73"/>
      <c r="E161" s="73"/>
      <c r="F161" s="73"/>
      <c r="G161" s="82" t="s">
        <v>39</v>
      </c>
      <c r="H161" s="194">
        <f>+H155</f>
        <v>32025</v>
      </c>
      <c r="I161" s="73"/>
      <c r="J161" s="192"/>
    </row>
    <row r="162" spans="1:10" ht="26.25" x14ac:dyDescent="0.4">
      <c r="A162" s="42">
        <f>+A155</f>
        <v>42</v>
      </c>
      <c r="B162" s="42">
        <f>+B155</f>
        <v>149</v>
      </c>
      <c r="C162" s="193" t="s">
        <v>170</v>
      </c>
      <c r="D162" s="192"/>
      <c r="E162" s="192"/>
      <c r="F162" s="192"/>
      <c r="G162" s="192"/>
      <c r="H162" s="192"/>
      <c r="I162" s="192"/>
      <c r="J162" s="192"/>
    </row>
    <row r="164" spans="1:10" x14ac:dyDescent="0.25">
      <c r="E164" s="41" t="s">
        <v>167</v>
      </c>
      <c r="F164" s="41" t="s">
        <v>168</v>
      </c>
    </row>
    <row r="165" spans="1:10" ht="26.25" x14ac:dyDescent="0.4">
      <c r="E165" s="42">
        <f>+A162+A108</f>
        <v>127</v>
      </c>
      <c r="F165" s="42">
        <f>+B162+B108</f>
        <v>478</v>
      </c>
      <c r="G165" s="46" t="s">
        <v>2916</v>
      </c>
      <c r="H165" s="191">
        <f>+H107+H161</f>
        <v>127808.54000000001</v>
      </c>
    </row>
  </sheetData>
  <mergeCells count="2">
    <mergeCell ref="A1:J1"/>
    <mergeCell ref="A111:J11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152"/>
  <sheetViews>
    <sheetView workbookViewId="0">
      <selection activeCell="D69" sqref="D69"/>
    </sheetView>
  </sheetViews>
  <sheetFormatPr baseColWidth="10" defaultColWidth="10.7109375" defaultRowHeight="15" x14ac:dyDescent="0.25"/>
  <cols>
    <col min="3" max="3" width="70.5703125" customWidth="1"/>
    <col min="4" max="4" width="46" customWidth="1"/>
    <col min="5" max="5" width="26.28515625" customWidth="1"/>
    <col min="6" max="6" width="19" customWidth="1"/>
    <col min="7" max="7" width="16.42578125" customWidth="1"/>
    <col min="8" max="8" width="19.42578125" customWidth="1"/>
    <col min="10" max="10" width="3.85546875" customWidth="1"/>
  </cols>
  <sheetData>
    <row r="1" spans="1:10" ht="27.75" x14ac:dyDescent="0.4">
      <c r="A1" s="232" t="s">
        <v>1806</v>
      </c>
      <c r="B1" s="232"/>
      <c r="C1" s="232"/>
      <c r="D1" s="232"/>
      <c r="E1" s="232"/>
      <c r="F1" s="232"/>
      <c r="G1" s="232"/>
      <c r="H1" s="232"/>
      <c r="I1" s="232"/>
      <c r="J1" s="232"/>
    </row>
    <row r="2" spans="1:10" x14ac:dyDescent="0.25">
      <c r="A2" s="7" t="s">
        <v>33</v>
      </c>
      <c r="B2" s="7" t="s">
        <v>34</v>
      </c>
      <c r="C2" s="23" t="s">
        <v>23</v>
      </c>
      <c r="D2" s="7" t="s">
        <v>35</v>
      </c>
      <c r="E2" s="7" t="s">
        <v>36</v>
      </c>
      <c r="F2" s="7" t="s">
        <v>37</v>
      </c>
      <c r="G2" s="7" t="s">
        <v>38</v>
      </c>
      <c r="H2" s="7" t="s">
        <v>171</v>
      </c>
      <c r="I2" s="69"/>
      <c r="J2" s="69"/>
    </row>
    <row r="3" spans="1:10" x14ac:dyDescent="0.25">
      <c r="A3" s="70">
        <v>789</v>
      </c>
      <c r="B3" s="27">
        <v>5</v>
      </c>
      <c r="C3" s="74" t="s">
        <v>1289</v>
      </c>
      <c r="D3" s="2" t="s">
        <v>1290</v>
      </c>
      <c r="E3" s="2" t="s">
        <v>1291</v>
      </c>
      <c r="F3" s="2" t="s">
        <v>1292</v>
      </c>
      <c r="G3" s="2" t="s">
        <v>43</v>
      </c>
      <c r="H3" s="51">
        <v>730</v>
      </c>
      <c r="I3" s="73"/>
      <c r="J3" s="69"/>
    </row>
    <row r="4" spans="1:10" x14ac:dyDescent="0.25">
      <c r="A4" s="70">
        <v>790</v>
      </c>
      <c r="B4" s="27">
        <v>5</v>
      </c>
      <c r="C4" s="74" t="s">
        <v>1293</v>
      </c>
      <c r="D4" s="2" t="s">
        <v>1294</v>
      </c>
      <c r="E4" s="2" t="s">
        <v>1291</v>
      </c>
      <c r="F4" s="2" t="s">
        <v>1292</v>
      </c>
      <c r="G4" s="2" t="s">
        <v>43</v>
      </c>
      <c r="H4" s="51">
        <v>730</v>
      </c>
      <c r="I4" s="73"/>
      <c r="J4" s="69"/>
    </row>
    <row r="5" spans="1:10" x14ac:dyDescent="0.25">
      <c r="A5" s="70">
        <v>791</v>
      </c>
      <c r="B5" s="27">
        <v>5</v>
      </c>
      <c r="C5" s="74" t="s">
        <v>1293</v>
      </c>
      <c r="D5" s="2" t="s">
        <v>1294</v>
      </c>
      <c r="E5" s="2" t="s">
        <v>1291</v>
      </c>
      <c r="F5" s="2" t="s">
        <v>1292</v>
      </c>
      <c r="G5" s="2" t="s">
        <v>43</v>
      </c>
      <c r="H5" s="51">
        <v>730</v>
      </c>
      <c r="I5" s="73"/>
      <c r="J5" s="69"/>
    </row>
    <row r="6" spans="1:10" x14ac:dyDescent="0.25">
      <c r="A6" s="70">
        <v>792</v>
      </c>
      <c r="B6" s="27">
        <v>3</v>
      </c>
      <c r="C6" s="74" t="s">
        <v>1295</v>
      </c>
      <c r="D6" s="2" t="s">
        <v>1296</v>
      </c>
      <c r="E6" s="2"/>
      <c r="F6" s="2"/>
      <c r="G6" s="2" t="s">
        <v>43</v>
      </c>
      <c r="H6" s="52">
        <v>588</v>
      </c>
      <c r="I6" s="73"/>
      <c r="J6" s="69"/>
    </row>
    <row r="7" spans="1:10" x14ac:dyDescent="0.25">
      <c r="A7" s="70">
        <v>795</v>
      </c>
      <c r="B7" s="27">
        <v>5</v>
      </c>
      <c r="C7" s="74" t="s">
        <v>1297</v>
      </c>
      <c r="D7" s="2" t="s">
        <v>1298</v>
      </c>
      <c r="E7" s="2"/>
      <c r="F7" s="2"/>
      <c r="G7" s="2" t="s">
        <v>43</v>
      </c>
      <c r="H7" s="52">
        <v>775</v>
      </c>
      <c r="I7" s="73"/>
      <c r="J7" s="69"/>
    </row>
    <row r="8" spans="1:10" x14ac:dyDescent="0.25">
      <c r="A8" s="70">
        <v>796</v>
      </c>
      <c r="B8" s="27">
        <v>5</v>
      </c>
      <c r="C8" s="74" t="s">
        <v>1299</v>
      </c>
      <c r="D8" s="2" t="s">
        <v>1300</v>
      </c>
      <c r="E8" s="2" t="s">
        <v>1291</v>
      </c>
      <c r="F8" s="2" t="s">
        <v>1292</v>
      </c>
      <c r="G8" s="2" t="s">
        <v>43</v>
      </c>
      <c r="H8" s="51">
        <v>880</v>
      </c>
      <c r="I8" s="73"/>
      <c r="J8" s="69"/>
    </row>
    <row r="9" spans="1:10" x14ac:dyDescent="0.25">
      <c r="A9" s="70">
        <v>797</v>
      </c>
      <c r="B9" s="113">
        <v>3</v>
      </c>
      <c r="C9" s="144" t="s">
        <v>1301</v>
      </c>
      <c r="D9" s="2" t="s">
        <v>1302</v>
      </c>
      <c r="E9" s="2" t="s">
        <v>42</v>
      </c>
      <c r="F9" s="2">
        <v>2015</v>
      </c>
      <c r="G9" s="2" t="s">
        <v>47</v>
      </c>
      <c r="H9" s="51">
        <v>381</v>
      </c>
      <c r="I9" s="73"/>
      <c r="J9" s="69"/>
    </row>
    <row r="10" spans="1:10" x14ac:dyDescent="0.25">
      <c r="A10" s="70">
        <v>798</v>
      </c>
      <c r="B10" s="27">
        <v>2</v>
      </c>
      <c r="C10" s="74" t="s">
        <v>1303</v>
      </c>
      <c r="D10" s="2" t="s">
        <v>1304</v>
      </c>
      <c r="E10" s="2" t="s">
        <v>791</v>
      </c>
      <c r="F10" s="2">
        <v>1991</v>
      </c>
      <c r="G10" s="2" t="s">
        <v>43</v>
      </c>
      <c r="H10" s="51">
        <v>1200</v>
      </c>
      <c r="I10" s="73"/>
      <c r="J10" s="69"/>
    </row>
    <row r="11" spans="1:10" x14ac:dyDescent="0.25">
      <c r="A11" s="70">
        <v>799</v>
      </c>
      <c r="B11" s="27">
        <v>5</v>
      </c>
      <c r="C11" s="74" t="s">
        <v>1305</v>
      </c>
      <c r="D11" s="2" t="s">
        <v>1306</v>
      </c>
      <c r="E11" s="2" t="s">
        <v>1291</v>
      </c>
      <c r="F11" s="2" t="s">
        <v>1292</v>
      </c>
      <c r="G11" s="2" t="s">
        <v>43</v>
      </c>
      <c r="H11" s="52">
        <v>1115</v>
      </c>
      <c r="I11" s="73"/>
      <c r="J11" s="69"/>
    </row>
    <row r="12" spans="1:10" x14ac:dyDescent="0.25">
      <c r="A12" s="70">
        <v>801</v>
      </c>
      <c r="B12" s="27">
        <v>3</v>
      </c>
      <c r="C12" s="74" t="s">
        <v>1307</v>
      </c>
      <c r="D12" s="2" t="s">
        <v>1308</v>
      </c>
      <c r="E12" s="2"/>
      <c r="F12" s="2"/>
      <c r="G12" s="2" t="s">
        <v>43</v>
      </c>
      <c r="H12" s="50">
        <v>672</v>
      </c>
      <c r="I12" s="73"/>
      <c r="J12" s="69"/>
    </row>
    <row r="13" spans="1:10" x14ac:dyDescent="0.25">
      <c r="A13" s="70">
        <v>802</v>
      </c>
      <c r="B13" s="27">
        <v>5</v>
      </c>
      <c r="C13" s="74" t="s">
        <v>1309</v>
      </c>
      <c r="D13" s="2" t="s">
        <v>1310</v>
      </c>
      <c r="E13" s="2" t="s">
        <v>1311</v>
      </c>
      <c r="F13" s="2">
        <v>2012</v>
      </c>
      <c r="G13" s="2" t="s">
        <v>43</v>
      </c>
      <c r="H13" s="51">
        <v>580</v>
      </c>
      <c r="I13" s="73"/>
      <c r="J13" s="69"/>
    </row>
    <row r="14" spans="1:10" x14ac:dyDescent="0.25">
      <c r="A14" s="147">
        <v>803</v>
      </c>
      <c r="B14" s="143">
        <v>5</v>
      </c>
      <c r="C14" s="74" t="s">
        <v>1312</v>
      </c>
      <c r="D14" s="2" t="s">
        <v>1313</v>
      </c>
      <c r="E14" s="2"/>
      <c r="F14" s="2"/>
      <c r="G14" s="2" t="s">
        <v>43</v>
      </c>
      <c r="H14" s="107">
        <v>1150</v>
      </c>
      <c r="I14" s="73"/>
      <c r="J14" s="69"/>
    </row>
    <row r="15" spans="1:10" x14ac:dyDescent="0.25">
      <c r="A15" s="70">
        <v>804</v>
      </c>
      <c r="B15" s="93">
        <v>5</v>
      </c>
      <c r="C15" s="98" t="s">
        <v>1314</v>
      </c>
      <c r="D15" s="2" t="s">
        <v>1315</v>
      </c>
      <c r="E15" s="2"/>
      <c r="F15" s="2"/>
      <c r="G15" s="2" t="s">
        <v>43</v>
      </c>
      <c r="H15" s="50">
        <v>425</v>
      </c>
      <c r="I15" s="73"/>
      <c r="J15" s="69"/>
    </row>
    <row r="16" spans="1:10" x14ac:dyDescent="0.25">
      <c r="A16" s="70">
        <v>805</v>
      </c>
      <c r="B16" s="113">
        <v>5</v>
      </c>
      <c r="C16" s="144" t="s">
        <v>1316</v>
      </c>
      <c r="D16" s="2" t="s">
        <v>1317</v>
      </c>
      <c r="E16" s="2"/>
      <c r="F16" s="2"/>
      <c r="G16" s="2" t="s">
        <v>43</v>
      </c>
      <c r="H16" s="63">
        <v>711</v>
      </c>
      <c r="I16" s="73"/>
      <c r="J16" s="69"/>
    </row>
    <row r="17" spans="1:10" x14ac:dyDescent="0.25">
      <c r="A17" s="70">
        <v>806</v>
      </c>
      <c r="B17" s="113">
        <v>5</v>
      </c>
      <c r="C17" s="144" t="s">
        <v>1318</v>
      </c>
      <c r="D17" s="2" t="s">
        <v>1319</v>
      </c>
      <c r="E17" s="2"/>
      <c r="F17" s="2"/>
      <c r="G17" s="2" t="s">
        <v>43</v>
      </c>
      <c r="H17" s="63">
        <v>592.5</v>
      </c>
      <c r="I17" s="73"/>
      <c r="J17" s="69"/>
    </row>
    <row r="18" spans="1:10" x14ac:dyDescent="0.25">
      <c r="A18" s="70">
        <v>807</v>
      </c>
      <c r="B18" s="27">
        <v>2</v>
      </c>
      <c r="C18" s="148" t="s">
        <v>1320</v>
      </c>
      <c r="D18" s="2" t="s">
        <v>1321</v>
      </c>
      <c r="E18" s="2"/>
      <c r="F18" s="2"/>
      <c r="G18" s="2" t="s">
        <v>43</v>
      </c>
      <c r="H18" s="50">
        <v>2080</v>
      </c>
      <c r="I18" s="73"/>
      <c r="J18" s="69"/>
    </row>
    <row r="19" spans="1:10" x14ac:dyDescent="0.25">
      <c r="A19" s="70">
        <v>810</v>
      </c>
      <c r="B19" s="27">
        <v>5</v>
      </c>
      <c r="C19" s="74" t="s">
        <v>1322</v>
      </c>
      <c r="D19" s="2" t="s">
        <v>1323</v>
      </c>
      <c r="E19" s="2" t="s">
        <v>1324</v>
      </c>
      <c r="F19" s="2" t="s">
        <v>1325</v>
      </c>
      <c r="G19" s="2" t="s">
        <v>43</v>
      </c>
      <c r="H19" s="52">
        <v>880</v>
      </c>
      <c r="I19" s="73"/>
      <c r="J19" s="69"/>
    </row>
    <row r="20" spans="1:10" x14ac:dyDescent="0.25">
      <c r="A20" s="70">
        <v>811</v>
      </c>
      <c r="B20" s="27">
        <v>5</v>
      </c>
      <c r="C20" s="74" t="s">
        <v>1326</v>
      </c>
      <c r="D20" s="2" t="s">
        <v>1323</v>
      </c>
      <c r="E20" s="2" t="s">
        <v>1324</v>
      </c>
      <c r="F20" s="2">
        <v>2016</v>
      </c>
      <c r="G20" s="2" t="s">
        <v>43</v>
      </c>
      <c r="H20" s="52">
        <v>1085</v>
      </c>
      <c r="I20" s="73"/>
      <c r="J20" s="69"/>
    </row>
    <row r="21" spans="1:10" x14ac:dyDescent="0.25">
      <c r="A21" s="70">
        <v>812</v>
      </c>
      <c r="B21" s="113">
        <v>5</v>
      </c>
      <c r="C21" s="144" t="s">
        <v>1327</v>
      </c>
      <c r="D21" s="2" t="s">
        <v>1328</v>
      </c>
      <c r="E21" s="2" t="s">
        <v>1329</v>
      </c>
      <c r="F21" s="2">
        <v>2014</v>
      </c>
      <c r="G21" s="2" t="s">
        <v>43</v>
      </c>
      <c r="H21" s="49">
        <v>1795</v>
      </c>
      <c r="I21" s="73"/>
      <c r="J21" s="69"/>
    </row>
    <row r="22" spans="1:10" x14ac:dyDescent="0.25">
      <c r="A22" s="70">
        <v>813</v>
      </c>
      <c r="B22" s="27">
        <v>5</v>
      </c>
      <c r="C22" s="74" t="s">
        <v>1330</v>
      </c>
      <c r="D22" s="2" t="s">
        <v>1331</v>
      </c>
      <c r="E22" s="2" t="s">
        <v>1291</v>
      </c>
      <c r="F22" s="2" t="s">
        <v>1332</v>
      </c>
      <c r="G22" s="2" t="s">
        <v>43</v>
      </c>
      <c r="H22" s="51">
        <v>2230</v>
      </c>
      <c r="I22" s="73"/>
      <c r="J22" s="69"/>
    </row>
    <row r="23" spans="1:10" x14ac:dyDescent="0.25">
      <c r="A23" s="70">
        <v>814</v>
      </c>
      <c r="B23" s="27">
        <v>5</v>
      </c>
      <c r="C23" s="74" t="s">
        <v>1333</v>
      </c>
      <c r="D23" s="2" t="s">
        <v>1334</v>
      </c>
      <c r="E23" s="2" t="s">
        <v>1291</v>
      </c>
      <c r="F23" s="2" t="s">
        <v>1335</v>
      </c>
      <c r="G23" s="2" t="s">
        <v>43</v>
      </c>
      <c r="H23" s="51">
        <v>935</v>
      </c>
      <c r="I23" s="73"/>
      <c r="J23" s="69"/>
    </row>
    <row r="24" spans="1:10" x14ac:dyDescent="0.25">
      <c r="A24" s="70">
        <v>815</v>
      </c>
      <c r="B24" s="27">
        <v>4</v>
      </c>
      <c r="C24" s="74" t="s">
        <v>1336</v>
      </c>
      <c r="D24" s="2" t="s">
        <v>1296</v>
      </c>
      <c r="E24" s="2"/>
      <c r="F24" s="2"/>
      <c r="G24" s="2" t="s">
        <v>43</v>
      </c>
      <c r="H24" s="52">
        <v>756</v>
      </c>
      <c r="I24" s="73"/>
      <c r="J24" s="69"/>
    </row>
    <row r="25" spans="1:10" x14ac:dyDescent="0.25">
      <c r="A25" s="70">
        <v>816</v>
      </c>
      <c r="B25" s="27">
        <v>10</v>
      </c>
      <c r="C25" s="74" t="s">
        <v>1337</v>
      </c>
      <c r="D25" s="2" t="s">
        <v>1338</v>
      </c>
      <c r="E25" s="2"/>
      <c r="F25" s="2"/>
      <c r="G25" s="2" t="s">
        <v>43</v>
      </c>
      <c r="H25" s="63">
        <v>2691</v>
      </c>
      <c r="I25" s="73"/>
      <c r="J25" s="69"/>
    </row>
    <row r="26" spans="1:10" x14ac:dyDescent="0.25">
      <c r="A26" s="70">
        <v>817</v>
      </c>
      <c r="B26" s="27">
        <v>2</v>
      </c>
      <c r="C26" s="74" t="s">
        <v>1339</v>
      </c>
      <c r="D26" s="2" t="s">
        <v>1340</v>
      </c>
      <c r="E26" s="2" t="s">
        <v>42</v>
      </c>
      <c r="F26" s="2">
        <v>1996</v>
      </c>
      <c r="G26" s="2" t="s">
        <v>43</v>
      </c>
      <c r="H26" s="51">
        <v>134</v>
      </c>
      <c r="I26" s="73"/>
      <c r="J26" s="69"/>
    </row>
    <row r="27" spans="1:10" x14ac:dyDescent="0.25">
      <c r="A27" s="70">
        <v>818</v>
      </c>
      <c r="B27" s="27">
        <v>5</v>
      </c>
      <c r="C27" s="74" t="s">
        <v>1341</v>
      </c>
      <c r="D27" s="2" t="s">
        <v>1342</v>
      </c>
      <c r="E27" s="2" t="s">
        <v>1291</v>
      </c>
      <c r="F27" s="2" t="s">
        <v>1343</v>
      </c>
      <c r="G27" s="2" t="s">
        <v>43</v>
      </c>
      <c r="H27" s="51">
        <v>915</v>
      </c>
      <c r="I27" s="73"/>
      <c r="J27" s="69"/>
    </row>
    <row r="28" spans="1:10" x14ac:dyDescent="0.25">
      <c r="A28" s="70">
        <v>819</v>
      </c>
      <c r="B28" s="27">
        <v>5</v>
      </c>
      <c r="C28" s="74" t="s">
        <v>1344</v>
      </c>
      <c r="D28" s="2" t="s">
        <v>1345</v>
      </c>
      <c r="E28" s="2" t="s">
        <v>1291</v>
      </c>
      <c r="F28" s="2" t="s">
        <v>1292</v>
      </c>
      <c r="G28" s="2" t="s">
        <v>43</v>
      </c>
      <c r="H28" s="51">
        <v>2980</v>
      </c>
      <c r="I28" s="73"/>
      <c r="J28" s="69"/>
    </row>
    <row r="29" spans="1:10" x14ac:dyDescent="0.25">
      <c r="A29" s="70">
        <v>820</v>
      </c>
      <c r="B29" s="27">
        <v>5</v>
      </c>
      <c r="C29" s="74" t="s">
        <v>1346</v>
      </c>
      <c r="D29" s="2" t="s">
        <v>1347</v>
      </c>
      <c r="E29" s="2" t="s">
        <v>1348</v>
      </c>
      <c r="F29" s="2">
        <v>2009</v>
      </c>
      <c r="G29" s="2" t="s">
        <v>43</v>
      </c>
      <c r="H29" s="50">
        <v>2185</v>
      </c>
      <c r="I29" s="73"/>
      <c r="J29" s="69"/>
    </row>
    <row r="30" spans="1:10" x14ac:dyDescent="0.25">
      <c r="A30" s="70">
        <v>821</v>
      </c>
      <c r="B30" s="27">
        <v>5</v>
      </c>
      <c r="C30" s="74" t="s">
        <v>1349</v>
      </c>
      <c r="D30" s="2" t="s">
        <v>1350</v>
      </c>
      <c r="E30" s="2" t="s">
        <v>1351</v>
      </c>
      <c r="F30" s="2" t="s">
        <v>1352</v>
      </c>
      <c r="G30" s="2" t="s">
        <v>43</v>
      </c>
      <c r="H30" s="51">
        <v>315</v>
      </c>
      <c r="I30" s="73"/>
      <c r="J30" s="69"/>
    </row>
    <row r="31" spans="1:10" x14ac:dyDescent="0.25">
      <c r="A31" s="39">
        <f>31-2</f>
        <v>29</v>
      </c>
      <c r="B31" s="66">
        <f>SUM(B3:B30)</f>
        <v>129</v>
      </c>
      <c r="C31" s="73"/>
      <c r="D31" s="73"/>
      <c r="E31" s="73"/>
      <c r="F31" s="73"/>
      <c r="G31" s="73"/>
      <c r="H31" s="75">
        <f>SUM(H3:H30)</f>
        <v>30240.5</v>
      </c>
      <c r="I31" s="73"/>
      <c r="J31" s="69"/>
    </row>
    <row r="32" spans="1:10" x14ac:dyDescent="0.25">
      <c r="A32" s="73"/>
      <c r="B32" s="73"/>
      <c r="C32" s="73"/>
      <c r="D32" s="73"/>
      <c r="E32" s="73"/>
      <c r="F32" s="73"/>
      <c r="G32" s="73"/>
      <c r="H32" s="73"/>
      <c r="I32" s="73"/>
      <c r="J32" s="69"/>
    </row>
    <row r="33" spans="1:10" x14ac:dyDescent="0.25">
      <c r="A33" s="41" t="s">
        <v>167</v>
      </c>
      <c r="B33" s="41" t="s">
        <v>168</v>
      </c>
      <c r="C33" s="73"/>
      <c r="D33" s="73"/>
      <c r="E33" s="73"/>
      <c r="F33" s="73"/>
      <c r="G33" s="73"/>
      <c r="H33" s="73"/>
      <c r="I33" s="73"/>
      <c r="J33" s="69"/>
    </row>
    <row r="34" spans="1:10" ht="26.25" x14ac:dyDescent="0.4">
      <c r="A34" s="42">
        <f>+A31</f>
        <v>29</v>
      </c>
      <c r="B34" s="42">
        <f>+B31</f>
        <v>129</v>
      </c>
      <c r="C34" s="76" t="s">
        <v>169</v>
      </c>
      <c r="D34" s="69"/>
      <c r="E34" s="69"/>
      <c r="F34" s="69"/>
      <c r="G34" s="69"/>
      <c r="H34" s="69"/>
      <c r="I34" s="69"/>
      <c r="J34" s="69"/>
    </row>
    <row r="35" spans="1:10" x14ac:dyDescent="0.25">
      <c r="A35" s="73"/>
      <c r="B35" s="73"/>
      <c r="C35" s="73"/>
      <c r="D35" s="73"/>
      <c r="E35" s="73"/>
      <c r="F35" s="73"/>
      <c r="G35" s="73"/>
      <c r="H35" s="73"/>
      <c r="I35" s="73"/>
      <c r="J35" s="73"/>
    </row>
    <row r="36" spans="1:10" x14ac:dyDescent="0.25">
      <c r="A36" s="3" t="s">
        <v>188</v>
      </c>
      <c r="B36" s="67" t="s">
        <v>34</v>
      </c>
      <c r="C36" s="55" t="s">
        <v>23</v>
      </c>
      <c r="D36" s="3" t="s">
        <v>35</v>
      </c>
      <c r="E36" s="3" t="s">
        <v>36</v>
      </c>
      <c r="F36" s="3" t="s">
        <v>37</v>
      </c>
      <c r="G36" s="3" t="s">
        <v>38</v>
      </c>
      <c r="H36" s="3" t="s">
        <v>39</v>
      </c>
      <c r="I36" s="77"/>
      <c r="J36" s="77"/>
    </row>
    <row r="37" spans="1:10" x14ac:dyDescent="0.25">
      <c r="A37" s="2" t="s">
        <v>216</v>
      </c>
      <c r="B37" s="2">
        <v>3</v>
      </c>
      <c r="C37" s="2" t="s">
        <v>1353</v>
      </c>
      <c r="D37" s="2" t="s">
        <v>1354</v>
      </c>
      <c r="E37" s="2">
        <v>2017</v>
      </c>
      <c r="F37" s="5"/>
      <c r="G37" s="2"/>
      <c r="H37" s="78">
        <v>715.2</v>
      </c>
      <c r="I37" s="73"/>
      <c r="J37" s="77"/>
    </row>
    <row r="38" spans="1:10" x14ac:dyDescent="0.25">
      <c r="A38" s="2" t="s">
        <v>216</v>
      </c>
      <c r="B38" s="2">
        <v>3</v>
      </c>
      <c r="C38" s="2" t="s">
        <v>1355</v>
      </c>
      <c r="D38" s="2" t="s">
        <v>1356</v>
      </c>
      <c r="E38" s="2">
        <v>2016</v>
      </c>
      <c r="F38" s="5"/>
      <c r="G38" s="2"/>
      <c r="H38" s="78">
        <v>595.20000000000005</v>
      </c>
      <c r="I38" s="73"/>
      <c r="J38" s="77"/>
    </row>
    <row r="39" spans="1:10" x14ac:dyDescent="0.25">
      <c r="A39" s="2" t="s">
        <v>216</v>
      </c>
      <c r="B39" s="2">
        <v>3</v>
      </c>
      <c r="C39" s="2" t="s">
        <v>1357</v>
      </c>
      <c r="D39" s="2" t="s">
        <v>1358</v>
      </c>
      <c r="E39" s="2">
        <v>2016</v>
      </c>
      <c r="F39" s="5"/>
      <c r="G39" s="2"/>
      <c r="H39" s="78">
        <v>499.2</v>
      </c>
      <c r="I39" s="73"/>
      <c r="J39" s="77"/>
    </row>
    <row r="40" spans="1:10" x14ac:dyDescent="0.25">
      <c r="A40" s="2" t="s">
        <v>216</v>
      </c>
      <c r="B40" s="2">
        <v>3</v>
      </c>
      <c r="C40" s="2" t="s">
        <v>1359</v>
      </c>
      <c r="D40" s="2" t="s">
        <v>1360</v>
      </c>
      <c r="E40" s="2">
        <v>2016</v>
      </c>
      <c r="F40" s="5"/>
      <c r="G40" s="2"/>
      <c r="H40" s="78">
        <v>475.2</v>
      </c>
      <c r="I40" s="73"/>
      <c r="J40" s="77"/>
    </row>
    <row r="41" spans="1:10" x14ac:dyDescent="0.25">
      <c r="A41" s="2" t="s">
        <v>216</v>
      </c>
      <c r="B41" s="2">
        <v>3</v>
      </c>
      <c r="C41" s="2" t="s">
        <v>1361</v>
      </c>
      <c r="D41" s="2" t="s">
        <v>1362</v>
      </c>
      <c r="E41" s="2">
        <v>2016</v>
      </c>
      <c r="F41" s="5"/>
      <c r="G41" s="2"/>
      <c r="H41" s="78">
        <v>715.2</v>
      </c>
      <c r="I41" s="73"/>
      <c r="J41" s="77"/>
    </row>
    <row r="42" spans="1:10" x14ac:dyDescent="0.25">
      <c r="A42" s="2" t="s">
        <v>216</v>
      </c>
      <c r="B42" s="2">
        <v>3</v>
      </c>
      <c r="C42" s="2" t="s">
        <v>1363</v>
      </c>
      <c r="D42" s="2" t="s">
        <v>1364</v>
      </c>
      <c r="E42" s="2">
        <v>2017</v>
      </c>
      <c r="F42" s="5"/>
      <c r="G42" s="2"/>
      <c r="H42" s="78">
        <v>1003.2</v>
      </c>
      <c r="I42" s="73"/>
      <c r="J42" s="77"/>
    </row>
    <row r="43" spans="1:10" x14ac:dyDescent="0.25">
      <c r="A43" s="2" t="s">
        <v>216</v>
      </c>
      <c r="B43" s="2">
        <v>3</v>
      </c>
      <c r="C43" s="2" t="s">
        <v>1365</v>
      </c>
      <c r="D43" s="2" t="s">
        <v>1366</v>
      </c>
      <c r="E43" s="2">
        <v>2016</v>
      </c>
      <c r="F43" s="5"/>
      <c r="G43" s="2"/>
      <c r="H43" s="78">
        <v>307.2</v>
      </c>
      <c r="I43" s="73"/>
      <c r="J43" s="77"/>
    </row>
    <row r="44" spans="1:10" x14ac:dyDescent="0.25">
      <c r="A44" s="2" t="s">
        <v>216</v>
      </c>
      <c r="B44" s="2">
        <v>3</v>
      </c>
      <c r="C44" s="2" t="s">
        <v>1367</v>
      </c>
      <c r="D44" s="2" t="s">
        <v>1368</v>
      </c>
      <c r="E44" s="2">
        <v>2016</v>
      </c>
      <c r="F44" s="5"/>
      <c r="G44" s="2"/>
      <c r="H44" s="78">
        <v>499.2</v>
      </c>
      <c r="I44" s="73"/>
      <c r="J44" s="77"/>
    </row>
    <row r="45" spans="1:10" x14ac:dyDescent="0.25">
      <c r="A45" s="2" t="s">
        <v>216</v>
      </c>
      <c r="B45" s="2">
        <v>3</v>
      </c>
      <c r="C45" s="2" t="s">
        <v>1369</v>
      </c>
      <c r="D45" s="2" t="s">
        <v>1370</v>
      </c>
      <c r="E45" s="2">
        <v>2016</v>
      </c>
      <c r="F45" s="5"/>
      <c r="G45" s="2"/>
      <c r="H45" s="78">
        <v>955.2</v>
      </c>
      <c r="I45" s="73"/>
      <c r="J45" s="77"/>
    </row>
    <row r="46" spans="1:10" x14ac:dyDescent="0.25">
      <c r="A46" s="79"/>
      <c r="B46" s="79">
        <f>SUM(B37:B45)</f>
        <v>27</v>
      </c>
      <c r="C46" s="73"/>
      <c r="D46" s="73"/>
      <c r="E46" s="73"/>
      <c r="F46" s="73"/>
      <c r="G46" s="73"/>
      <c r="H46" s="75">
        <f>SUM(H37:H45)</f>
        <v>5764.7999999999993</v>
      </c>
      <c r="I46" s="73"/>
      <c r="J46" s="77"/>
    </row>
    <row r="47" spans="1:10" x14ac:dyDescent="0.25">
      <c r="A47" s="73"/>
      <c r="B47" s="73"/>
      <c r="C47" s="73"/>
      <c r="D47" s="73"/>
      <c r="E47" s="73"/>
      <c r="F47" s="73"/>
      <c r="G47" s="73"/>
      <c r="H47" s="73"/>
      <c r="I47" s="73"/>
      <c r="J47" s="77"/>
    </row>
    <row r="48" spans="1:10" x14ac:dyDescent="0.25">
      <c r="A48" s="77"/>
      <c r="B48" s="145" t="s">
        <v>34</v>
      </c>
      <c r="C48" s="146" t="s">
        <v>23</v>
      </c>
      <c r="D48" s="77" t="s">
        <v>35</v>
      </c>
      <c r="E48" s="145" t="s">
        <v>37</v>
      </c>
      <c r="F48" s="145"/>
      <c r="G48" s="145" t="s">
        <v>358</v>
      </c>
      <c r="H48" s="145" t="s">
        <v>39</v>
      </c>
      <c r="I48" s="73"/>
      <c r="J48" s="77"/>
    </row>
    <row r="49" spans="1:10" x14ac:dyDescent="0.25">
      <c r="A49" s="2" t="s">
        <v>362</v>
      </c>
      <c r="B49" s="2">
        <v>1</v>
      </c>
      <c r="C49" s="2" t="s">
        <v>1371</v>
      </c>
      <c r="D49" s="2"/>
      <c r="E49" s="2">
        <v>2018</v>
      </c>
      <c r="F49" s="2" t="s">
        <v>364</v>
      </c>
      <c r="G49" s="5">
        <v>1500</v>
      </c>
      <c r="H49" s="4">
        <f>+G49</f>
        <v>1500</v>
      </c>
      <c r="I49" s="73"/>
      <c r="J49" s="77"/>
    </row>
    <row r="50" spans="1:10" x14ac:dyDescent="0.25">
      <c r="A50" s="73"/>
      <c r="B50" s="73">
        <v>12</v>
      </c>
      <c r="C50" s="73"/>
      <c r="D50" s="73"/>
      <c r="E50" s="73"/>
      <c r="F50" s="73"/>
      <c r="G50" s="139">
        <f>SUM(G49)</f>
        <v>1500</v>
      </c>
      <c r="H50" s="139">
        <f>SUM(H49)</f>
        <v>1500</v>
      </c>
      <c r="I50" s="73"/>
      <c r="J50" s="77"/>
    </row>
    <row r="51" spans="1:10" x14ac:dyDescent="0.25">
      <c r="A51" s="73"/>
      <c r="B51" s="73"/>
      <c r="C51" s="73"/>
      <c r="D51" s="73"/>
      <c r="E51" s="73"/>
      <c r="F51" s="73"/>
      <c r="G51" s="73"/>
      <c r="H51" s="73"/>
      <c r="I51" s="73"/>
      <c r="J51" s="77"/>
    </row>
    <row r="52" spans="1:10" x14ac:dyDescent="0.25">
      <c r="A52" s="41" t="s">
        <v>167</v>
      </c>
      <c r="B52" s="41" t="s">
        <v>168</v>
      </c>
      <c r="C52" s="73"/>
      <c r="D52" s="73"/>
      <c r="E52" s="73"/>
      <c r="F52" s="73"/>
      <c r="G52" s="73"/>
      <c r="H52" s="73"/>
      <c r="I52" s="73"/>
      <c r="J52" s="77"/>
    </row>
    <row r="53" spans="1:10" ht="26.25" x14ac:dyDescent="0.4">
      <c r="A53" s="42">
        <v>10</v>
      </c>
      <c r="B53" s="42">
        <f>+B46+B50</f>
        <v>39</v>
      </c>
      <c r="C53" s="80" t="s">
        <v>221</v>
      </c>
      <c r="D53" s="77"/>
      <c r="E53" s="77"/>
      <c r="F53" s="77"/>
      <c r="G53" s="77"/>
      <c r="H53" s="77"/>
      <c r="I53" s="77"/>
      <c r="J53" s="77"/>
    </row>
    <row r="54" spans="1:10" x14ac:dyDescent="0.25">
      <c r="A54" s="73"/>
      <c r="B54" s="73"/>
      <c r="C54" s="73"/>
      <c r="D54" s="73"/>
      <c r="E54" s="73"/>
      <c r="F54" s="73"/>
      <c r="G54" s="73"/>
      <c r="H54" s="73"/>
      <c r="I54" s="73"/>
      <c r="J54" s="73"/>
    </row>
    <row r="55" spans="1:10" x14ac:dyDescent="0.25">
      <c r="A55" s="73"/>
      <c r="B55" s="73"/>
      <c r="C55" s="73"/>
      <c r="D55" s="73"/>
      <c r="E55" s="73"/>
      <c r="F55" s="73"/>
      <c r="G55" s="73"/>
      <c r="H55" s="73"/>
      <c r="I55" s="73"/>
      <c r="J55" s="73"/>
    </row>
    <row r="56" spans="1:10" x14ac:dyDescent="0.25">
      <c r="A56" s="81"/>
      <c r="B56" s="81"/>
      <c r="C56" s="81"/>
      <c r="D56" s="81"/>
      <c r="E56" s="81"/>
      <c r="F56" s="81"/>
      <c r="G56" s="81"/>
      <c r="H56" s="81"/>
      <c r="I56" s="81"/>
      <c r="J56" s="81"/>
    </row>
    <row r="57" spans="1:10" x14ac:dyDescent="0.25">
      <c r="A57" s="73"/>
      <c r="B57" s="73"/>
      <c r="C57" s="73"/>
      <c r="D57" s="73"/>
      <c r="E57" s="73"/>
      <c r="F57" s="73"/>
      <c r="G57" s="73"/>
      <c r="H57" s="73"/>
      <c r="I57" s="73"/>
      <c r="J57" s="81"/>
    </row>
    <row r="58" spans="1:10" ht="21" x14ac:dyDescent="0.35">
      <c r="A58" s="41" t="s">
        <v>167</v>
      </c>
      <c r="B58" s="41" t="s">
        <v>168</v>
      </c>
      <c r="C58" s="73"/>
      <c r="D58" s="73"/>
      <c r="E58" s="73"/>
      <c r="F58" s="73"/>
      <c r="G58" s="82" t="s">
        <v>39</v>
      </c>
      <c r="H58" s="83">
        <f>+H31+H46+H50</f>
        <v>37505.300000000003</v>
      </c>
      <c r="I58" s="73"/>
      <c r="J58" s="81"/>
    </row>
    <row r="59" spans="1:10" ht="26.25" x14ac:dyDescent="0.4">
      <c r="A59" s="42">
        <f>+A34+A53</f>
        <v>39</v>
      </c>
      <c r="B59" s="42">
        <f>+B34+B53</f>
        <v>168</v>
      </c>
      <c r="C59" s="84" t="s">
        <v>170</v>
      </c>
      <c r="D59" s="81"/>
      <c r="E59" s="81"/>
      <c r="F59" s="81"/>
      <c r="G59" s="81"/>
      <c r="H59" s="81"/>
      <c r="I59" s="81"/>
      <c r="J59" s="81"/>
    </row>
    <row r="62" spans="1:10" ht="27.75" x14ac:dyDescent="0.4">
      <c r="A62" s="232" t="s">
        <v>1807</v>
      </c>
      <c r="B62" s="232"/>
      <c r="C62" s="232"/>
      <c r="D62" s="232"/>
      <c r="E62" s="232"/>
      <c r="F62" s="232"/>
      <c r="G62" s="232"/>
      <c r="H62" s="232"/>
      <c r="I62" s="232"/>
      <c r="J62" s="232"/>
    </row>
    <row r="63" spans="1:10" x14ac:dyDescent="0.25">
      <c r="A63" s="198" t="s">
        <v>33</v>
      </c>
      <c r="B63" s="198" t="s">
        <v>34</v>
      </c>
      <c r="C63" s="197" t="s">
        <v>23</v>
      </c>
      <c r="D63" s="198" t="s">
        <v>35</v>
      </c>
      <c r="E63" s="198" t="s">
        <v>36</v>
      </c>
      <c r="F63" s="198" t="s">
        <v>37</v>
      </c>
      <c r="G63" s="198" t="s">
        <v>38</v>
      </c>
      <c r="H63" s="198" t="s">
        <v>171</v>
      </c>
      <c r="I63" s="204"/>
      <c r="J63" s="204"/>
    </row>
    <row r="64" spans="1:10" x14ac:dyDescent="0.25">
      <c r="A64" s="2">
        <v>1</v>
      </c>
      <c r="B64" s="235">
        <v>1</v>
      </c>
      <c r="C64" s="235" t="s">
        <v>2243</v>
      </c>
      <c r="D64" s="235" t="s">
        <v>2252</v>
      </c>
      <c r="E64" s="235" t="s">
        <v>2262</v>
      </c>
      <c r="F64" s="235" t="s">
        <v>2195</v>
      </c>
      <c r="G64" s="2"/>
      <c r="H64" s="236">
        <v>296.64999999999998</v>
      </c>
      <c r="J64" s="200"/>
    </row>
    <row r="65" spans="1:10" x14ac:dyDescent="0.25">
      <c r="A65" s="2">
        <f>+A64+1</f>
        <v>2</v>
      </c>
      <c r="B65" s="235">
        <v>1</v>
      </c>
      <c r="C65" s="235" t="s">
        <v>2244</v>
      </c>
      <c r="D65" s="235" t="s">
        <v>2253</v>
      </c>
      <c r="E65" s="235" t="s">
        <v>2263</v>
      </c>
      <c r="F65" s="235" t="s">
        <v>2261</v>
      </c>
      <c r="G65" s="2"/>
      <c r="H65" s="236">
        <v>603.5</v>
      </c>
      <c r="J65" s="200"/>
    </row>
    <row r="66" spans="1:10" x14ac:dyDescent="0.25">
      <c r="A66" s="2">
        <f t="shared" ref="A66:A129" si="0">+A65+1</f>
        <v>3</v>
      </c>
      <c r="B66" s="235">
        <v>1</v>
      </c>
      <c r="C66" s="235" t="s">
        <v>2245</v>
      </c>
      <c r="D66" s="235" t="s">
        <v>2254</v>
      </c>
      <c r="E66" s="235" t="s">
        <v>1329</v>
      </c>
      <c r="F66" s="235" t="s">
        <v>1884</v>
      </c>
      <c r="G66" s="2"/>
      <c r="H66" s="236">
        <v>318.75</v>
      </c>
      <c r="J66" s="200"/>
    </row>
    <row r="67" spans="1:10" x14ac:dyDescent="0.25">
      <c r="A67" s="2">
        <f t="shared" si="0"/>
        <v>4</v>
      </c>
      <c r="B67" s="235">
        <v>1</v>
      </c>
      <c r="C67" s="235" t="s">
        <v>2246</v>
      </c>
      <c r="D67" s="235" t="s">
        <v>2255</v>
      </c>
      <c r="E67" s="235" t="s">
        <v>1329</v>
      </c>
      <c r="F67" s="235" t="s">
        <v>1884</v>
      </c>
      <c r="G67" s="2"/>
      <c r="H67" s="236">
        <v>431.8</v>
      </c>
      <c r="J67" s="200"/>
    </row>
    <row r="68" spans="1:10" x14ac:dyDescent="0.25">
      <c r="A68" s="2">
        <f t="shared" si="0"/>
        <v>5</v>
      </c>
      <c r="B68" s="235">
        <v>1</v>
      </c>
      <c r="C68" s="235" t="s">
        <v>2247</v>
      </c>
      <c r="D68" s="235" t="s">
        <v>2256</v>
      </c>
      <c r="E68" s="235" t="s">
        <v>1329</v>
      </c>
      <c r="F68" s="235" t="s">
        <v>1884</v>
      </c>
      <c r="G68" s="2"/>
      <c r="H68" s="236">
        <v>593.29999999999995</v>
      </c>
      <c r="J68" s="200"/>
    </row>
    <row r="69" spans="1:10" x14ac:dyDescent="0.25">
      <c r="A69" s="2">
        <f t="shared" si="0"/>
        <v>6</v>
      </c>
      <c r="B69" s="235">
        <v>1</v>
      </c>
      <c r="C69" s="235" t="s">
        <v>2248</v>
      </c>
      <c r="D69" s="235" t="s">
        <v>2257</v>
      </c>
      <c r="E69" s="235" t="s">
        <v>1329</v>
      </c>
      <c r="F69" s="235" t="s">
        <v>1896</v>
      </c>
      <c r="G69" s="2"/>
      <c r="H69" s="236">
        <v>411.4</v>
      </c>
      <c r="J69" s="200"/>
    </row>
    <row r="70" spans="1:10" x14ac:dyDescent="0.25">
      <c r="A70" s="2">
        <f t="shared" si="0"/>
        <v>7</v>
      </c>
      <c r="B70" s="235">
        <v>1</v>
      </c>
      <c r="C70" s="235" t="s">
        <v>2249</v>
      </c>
      <c r="D70" s="235" t="s">
        <v>2258</v>
      </c>
      <c r="E70" s="235" t="s">
        <v>1329</v>
      </c>
      <c r="F70" s="235" t="s">
        <v>1884</v>
      </c>
      <c r="G70" s="2"/>
      <c r="H70" s="236">
        <v>335.75</v>
      </c>
      <c r="J70" s="200"/>
    </row>
    <row r="71" spans="1:10" x14ac:dyDescent="0.25">
      <c r="A71" s="2">
        <f t="shared" si="0"/>
        <v>8</v>
      </c>
      <c r="B71" s="235">
        <v>1</v>
      </c>
      <c r="C71" s="235" t="s">
        <v>2250</v>
      </c>
      <c r="D71" s="235" t="s">
        <v>2259</v>
      </c>
      <c r="E71" s="235" t="s">
        <v>1329</v>
      </c>
      <c r="F71" s="235" t="s">
        <v>1819</v>
      </c>
      <c r="G71" s="2"/>
      <c r="H71" s="236">
        <v>431.8</v>
      </c>
      <c r="J71" s="200"/>
    </row>
    <row r="72" spans="1:10" x14ac:dyDescent="0.25">
      <c r="A72" s="2">
        <f t="shared" si="0"/>
        <v>9</v>
      </c>
      <c r="B72" s="235">
        <v>1</v>
      </c>
      <c r="C72" s="235" t="s">
        <v>2251</v>
      </c>
      <c r="D72" s="235" t="s">
        <v>2260</v>
      </c>
      <c r="E72" s="235" t="s">
        <v>1329</v>
      </c>
      <c r="F72" s="235" t="s">
        <v>1884</v>
      </c>
      <c r="G72" s="2"/>
      <c r="H72" s="236">
        <v>289</v>
      </c>
      <c r="J72" s="200"/>
    </row>
    <row r="73" spans="1:10" x14ac:dyDescent="0.25">
      <c r="A73" s="2">
        <f t="shared" si="0"/>
        <v>10</v>
      </c>
      <c r="B73" s="174">
        <v>3</v>
      </c>
      <c r="C73" s="174" t="s">
        <v>2264</v>
      </c>
      <c r="D73" s="174" t="s">
        <v>2278</v>
      </c>
      <c r="E73" s="174" t="s">
        <v>42</v>
      </c>
      <c r="F73" s="174" t="s">
        <v>2019</v>
      </c>
      <c r="G73" s="2"/>
      <c r="H73" s="173">
        <v>493.5</v>
      </c>
      <c r="J73" s="200"/>
    </row>
    <row r="74" spans="1:10" x14ac:dyDescent="0.25">
      <c r="A74" s="2">
        <f t="shared" si="0"/>
        <v>11</v>
      </c>
      <c r="B74" s="174">
        <v>3</v>
      </c>
      <c r="C74" s="174" t="s">
        <v>2265</v>
      </c>
      <c r="D74" s="174" t="s">
        <v>2279</v>
      </c>
      <c r="E74" s="174" t="s">
        <v>42</v>
      </c>
      <c r="F74" s="174" t="s">
        <v>1819</v>
      </c>
      <c r="G74" s="2"/>
      <c r="H74" s="173">
        <v>525</v>
      </c>
      <c r="J74" s="200"/>
    </row>
    <row r="75" spans="1:10" x14ac:dyDescent="0.25">
      <c r="A75" s="2">
        <f t="shared" si="0"/>
        <v>12</v>
      </c>
      <c r="B75" s="174">
        <v>3</v>
      </c>
      <c r="C75" s="174" t="s">
        <v>2266</v>
      </c>
      <c r="D75" s="174" t="s">
        <v>2280</v>
      </c>
      <c r="E75" s="174" t="s">
        <v>42</v>
      </c>
      <c r="F75" s="174" t="s">
        <v>1885</v>
      </c>
      <c r="G75" s="2"/>
      <c r="H75" s="173">
        <v>630</v>
      </c>
      <c r="J75" s="200"/>
    </row>
    <row r="76" spans="1:10" x14ac:dyDescent="0.25">
      <c r="A76" s="2">
        <f t="shared" si="0"/>
        <v>13</v>
      </c>
      <c r="B76" s="174">
        <v>5</v>
      </c>
      <c r="C76" s="174" t="s">
        <v>2267</v>
      </c>
      <c r="D76" s="174" t="s">
        <v>2281</v>
      </c>
      <c r="E76" s="174" t="s">
        <v>42</v>
      </c>
      <c r="F76" s="174" t="s">
        <v>1823</v>
      </c>
      <c r="G76" s="2"/>
      <c r="H76" s="173">
        <v>682.5</v>
      </c>
      <c r="J76" s="200"/>
    </row>
    <row r="77" spans="1:10" x14ac:dyDescent="0.25">
      <c r="A77" s="2">
        <f t="shared" si="0"/>
        <v>14</v>
      </c>
      <c r="B77" s="174">
        <v>2</v>
      </c>
      <c r="C77" s="174" t="s">
        <v>2268</v>
      </c>
      <c r="D77" s="174" t="s">
        <v>2282</v>
      </c>
      <c r="E77" s="174" t="s">
        <v>42</v>
      </c>
      <c r="F77" s="174" t="s">
        <v>1885</v>
      </c>
      <c r="G77" s="2"/>
      <c r="H77" s="173">
        <v>560</v>
      </c>
      <c r="J77" s="200"/>
    </row>
    <row r="78" spans="1:10" x14ac:dyDescent="0.25">
      <c r="A78" s="2">
        <f t="shared" si="0"/>
        <v>15</v>
      </c>
      <c r="B78" s="174">
        <v>3</v>
      </c>
      <c r="C78" s="174" t="s">
        <v>2269</v>
      </c>
      <c r="D78" s="174" t="s">
        <v>2283</v>
      </c>
      <c r="E78" s="174" t="s">
        <v>42</v>
      </c>
      <c r="F78" s="174" t="s">
        <v>1823</v>
      </c>
      <c r="G78" s="2"/>
      <c r="H78" s="173">
        <v>798</v>
      </c>
      <c r="J78" s="200"/>
    </row>
    <row r="79" spans="1:10" x14ac:dyDescent="0.25">
      <c r="A79" s="2">
        <f t="shared" si="0"/>
        <v>16</v>
      </c>
      <c r="B79" s="174">
        <v>3</v>
      </c>
      <c r="C79" s="174" t="s">
        <v>2270</v>
      </c>
      <c r="D79" s="174" t="s">
        <v>2284</v>
      </c>
      <c r="E79" s="174" t="s">
        <v>42</v>
      </c>
      <c r="F79" s="174" t="s">
        <v>1884</v>
      </c>
      <c r="G79" s="2"/>
      <c r="H79" s="173">
        <v>273</v>
      </c>
      <c r="J79" s="200"/>
    </row>
    <row r="80" spans="1:10" x14ac:dyDescent="0.25">
      <c r="A80" s="2">
        <f t="shared" si="0"/>
        <v>17</v>
      </c>
      <c r="B80" s="174">
        <v>4</v>
      </c>
      <c r="C80" s="174" t="s">
        <v>2271</v>
      </c>
      <c r="D80" s="174" t="s">
        <v>2285</v>
      </c>
      <c r="E80" s="174" t="s">
        <v>42</v>
      </c>
      <c r="F80" s="174" t="s">
        <v>1911</v>
      </c>
      <c r="G80" s="2"/>
      <c r="H80" s="173">
        <v>476</v>
      </c>
      <c r="J80" s="200"/>
    </row>
    <row r="81" spans="1:10" x14ac:dyDescent="0.25">
      <c r="A81" s="2">
        <f t="shared" si="0"/>
        <v>18</v>
      </c>
      <c r="B81" s="174">
        <v>5</v>
      </c>
      <c r="C81" s="174" t="s">
        <v>1307</v>
      </c>
      <c r="D81" s="174" t="s">
        <v>2286</v>
      </c>
      <c r="E81" s="174" t="s">
        <v>42</v>
      </c>
      <c r="F81" s="174" t="s">
        <v>1885</v>
      </c>
      <c r="G81" s="2"/>
      <c r="H81" s="173">
        <v>980</v>
      </c>
      <c r="J81" s="200"/>
    </row>
    <row r="82" spans="1:10" x14ac:dyDescent="0.25">
      <c r="A82" s="2">
        <f t="shared" si="0"/>
        <v>19</v>
      </c>
      <c r="B82" s="174">
        <v>5</v>
      </c>
      <c r="C82" s="174" t="s">
        <v>2272</v>
      </c>
      <c r="D82" s="174" t="s">
        <v>2287</v>
      </c>
      <c r="E82" s="174" t="s">
        <v>42</v>
      </c>
      <c r="F82" s="174" t="s">
        <v>1823</v>
      </c>
      <c r="G82" s="2"/>
      <c r="H82" s="173">
        <v>595</v>
      </c>
      <c r="J82" s="200"/>
    </row>
    <row r="83" spans="1:10" x14ac:dyDescent="0.25">
      <c r="A83" s="2">
        <f t="shared" si="0"/>
        <v>20</v>
      </c>
      <c r="B83" s="174">
        <v>5</v>
      </c>
      <c r="C83" s="174" t="s">
        <v>2273</v>
      </c>
      <c r="D83" s="174" t="s">
        <v>2288</v>
      </c>
      <c r="E83" s="174" t="s">
        <v>42</v>
      </c>
      <c r="F83" s="174" t="s">
        <v>1823</v>
      </c>
      <c r="G83" s="2"/>
      <c r="H83" s="173">
        <v>630</v>
      </c>
      <c r="J83" s="200"/>
    </row>
    <row r="84" spans="1:10" x14ac:dyDescent="0.25">
      <c r="A84" s="2">
        <f t="shared" si="0"/>
        <v>21</v>
      </c>
      <c r="B84" s="174">
        <v>30</v>
      </c>
      <c r="C84" s="174" t="s">
        <v>252</v>
      </c>
      <c r="D84" s="174" t="s">
        <v>2289</v>
      </c>
      <c r="E84" s="174" t="s">
        <v>42</v>
      </c>
      <c r="F84" s="174" t="s">
        <v>1823</v>
      </c>
      <c r="G84" s="2"/>
      <c r="H84" s="173">
        <v>4620</v>
      </c>
      <c r="J84" s="200"/>
    </row>
    <row r="85" spans="1:10" x14ac:dyDescent="0.25">
      <c r="A85" s="2">
        <f t="shared" si="0"/>
        <v>22</v>
      </c>
      <c r="B85" s="174">
        <v>2</v>
      </c>
      <c r="C85" s="174" t="s">
        <v>2274</v>
      </c>
      <c r="D85" s="174" t="s">
        <v>2290</v>
      </c>
      <c r="E85" s="174" t="s">
        <v>42</v>
      </c>
      <c r="F85" s="174" t="s">
        <v>1823</v>
      </c>
      <c r="G85" s="2"/>
      <c r="H85" s="173">
        <v>266</v>
      </c>
      <c r="J85" s="200"/>
    </row>
    <row r="86" spans="1:10" x14ac:dyDescent="0.25">
      <c r="A86" s="2">
        <f t="shared" si="0"/>
        <v>23</v>
      </c>
      <c r="B86" s="174">
        <v>5</v>
      </c>
      <c r="C86" s="174" t="s">
        <v>2275</v>
      </c>
      <c r="D86" s="174" t="s">
        <v>2291</v>
      </c>
      <c r="E86" s="174" t="s">
        <v>42</v>
      </c>
      <c r="F86" s="174" t="s">
        <v>1885</v>
      </c>
      <c r="G86" s="2"/>
      <c r="H86" s="173">
        <v>1015</v>
      </c>
      <c r="J86" s="200"/>
    </row>
    <row r="87" spans="1:10" x14ac:dyDescent="0.25">
      <c r="A87" s="2">
        <f t="shared" si="0"/>
        <v>24</v>
      </c>
      <c r="B87" s="174">
        <v>2</v>
      </c>
      <c r="C87" s="174" t="s">
        <v>2276</v>
      </c>
      <c r="D87" s="174" t="s">
        <v>2292</v>
      </c>
      <c r="E87" s="174" t="s">
        <v>42</v>
      </c>
      <c r="F87" s="174" t="s">
        <v>1835</v>
      </c>
      <c r="G87" s="2"/>
      <c r="H87" s="173">
        <v>420</v>
      </c>
      <c r="J87" s="200"/>
    </row>
    <row r="88" spans="1:10" x14ac:dyDescent="0.25">
      <c r="A88" s="2">
        <f t="shared" si="0"/>
        <v>25</v>
      </c>
      <c r="B88" s="174">
        <v>3</v>
      </c>
      <c r="C88" s="174" t="s">
        <v>2277</v>
      </c>
      <c r="D88" s="174" t="s">
        <v>2293</v>
      </c>
      <c r="E88" s="174" t="s">
        <v>42</v>
      </c>
      <c r="F88" s="174" t="s">
        <v>1885</v>
      </c>
      <c r="G88" s="2"/>
      <c r="H88" s="173">
        <v>399</v>
      </c>
      <c r="J88" s="200"/>
    </row>
    <row r="89" spans="1:10" x14ac:dyDescent="0.25">
      <c r="A89" s="2">
        <f t="shared" si="0"/>
        <v>26</v>
      </c>
      <c r="B89" s="174">
        <v>12</v>
      </c>
      <c r="C89" s="174" t="s">
        <v>1333</v>
      </c>
      <c r="D89" s="174" t="s">
        <v>1334</v>
      </c>
      <c r="E89" s="174" t="s">
        <v>337</v>
      </c>
      <c r="F89" s="174" t="s">
        <v>1823</v>
      </c>
      <c r="G89" s="2"/>
      <c r="H89" s="173">
        <v>2400</v>
      </c>
      <c r="J89" s="200"/>
    </row>
    <row r="90" spans="1:10" x14ac:dyDescent="0.25">
      <c r="A90" s="2">
        <f t="shared" si="0"/>
        <v>27</v>
      </c>
      <c r="B90" s="174">
        <v>6</v>
      </c>
      <c r="C90" s="174" t="s">
        <v>2294</v>
      </c>
      <c r="D90" s="174" t="s">
        <v>2329</v>
      </c>
      <c r="E90" s="174" t="s">
        <v>337</v>
      </c>
      <c r="F90" s="174" t="s">
        <v>1823</v>
      </c>
      <c r="G90" s="2"/>
      <c r="H90" s="173">
        <v>2352</v>
      </c>
      <c r="J90" s="200"/>
    </row>
    <row r="91" spans="1:10" x14ac:dyDescent="0.25">
      <c r="A91" s="2">
        <f t="shared" si="0"/>
        <v>28</v>
      </c>
      <c r="B91" s="174">
        <v>6</v>
      </c>
      <c r="C91" s="174" t="s">
        <v>2295</v>
      </c>
      <c r="D91" s="174" t="s">
        <v>2330</v>
      </c>
      <c r="E91" s="174" t="s">
        <v>337</v>
      </c>
      <c r="F91" s="174" t="s">
        <v>1911</v>
      </c>
      <c r="G91" s="2"/>
      <c r="H91" s="173">
        <v>2256</v>
      </c>
      <c r="J91" s="200"/>
    </row>
    <row r="92" spans="1:10" x14ac:dyDescent="0.25">
      <c r="A92" s="2">
        <f t="shared" si="0"/>
        <v>29</v>
      </c>
      <c r="B92" s="174">
        <v>4</v>
      </c>
      <c r="C92" s="174" t="s">
        <v>2296</v>
      </c>
      <c r="D92" s="174" t="s">
        <v>2331</v>
      </c>
      <c r="E92" s="174" t="s">
        <v>337</v>
      </c>
      <c r="F92" s="174" t="s">
        <v>1885</v>
      </c>
      <c r="G92" s="2"/>
      <c r="H92" s="173">
        <v>2112</v>
      </c>
      <c r="J92" s="200"/>
    </row>
    <row r="93" spans="1:10" x14ac:dyDescent="0.25">
      <c r="A93" s="2">
        <f t="shared" si="0"/>
        <v>30</v>
      </c>
      <c r="B93" s="174">
        <v>5</v>
      </c>
      <c r="C93" s="174" t="s">
        <v>2297</v>
      </c>
      <c r="D93" s="174" t="s">
        <v>2332</v>
      </c>
      <c r="E93" s="174" t="s">
        <v>337</v>
      </c>
      <c r="F93" s="174" t="s">
        <v>1823</v>
      </c>
      <c r="G93" s="2"/>
      <c r="H93" s="173">
        <v>2100</v>
      </c>
      <c r="J93" s="200"/>
    </row>
    <row r="94" spans="1:10" x14ac:dyDescent="0.25">
      <c r="A94" s="2">
        <f t="shared" si="0"/>
        <v>31</v>
      </c>
      <c r="B94" s="174">
        <v>4</v>
      </c>
      <c r="C94" s="174" t="s">
        <v>2298</v>
      </c>
      <c r="D94" s="174" t="s">
        <v>2333</v>
      </c>
      <c r="E94" s="174" t="s">
        <v>337</v>
      </c>
      <c r="F94" s="174" t="s">
        <v>1885</v>
      </c>
      <c r="G94" s="2"/>
      <c r="H94" s="173">
        <v>1760</v>
      </c>
      <c r="J94" s="200"/>
    </row>
    <row r="95" spans="1:10" x14ac:dyDescent="0.25">
      <c r="A95" s="2">
        <f t="shared" si="0"/>
        <v>32</v>
      </c>
      <c r="B95" s="174">
        <v>5</v>
      </c>
      <c r="C95" s="174" t="s">
        <v>2299</v>
      </c>
      <c r="D95" s="174" t="s">
        <v>2334</v>
      </c>
      <c r="E95" s="174" t="s">
        <v>337</v>
      </c>
      <c r="F95" s="174" t="s">
        <v>1823</v>
      </c>
      <c r="G95" s="2"/>
      <c r="H95" s="173">
        <v>1760</v>
      </c>
      <c r="J95" s="200"/>
    </row>
    <row r="96" spans="1:10" x14ac:dyDescent="0.25">
      <c r="A96" s="2">
        <f t="shared" si="0"/>
        <v>33</v>
      </c>
      <c r="B96" s="174">
        <v>5</v>
      </c>
      <c r="C96" s="174" t="s">
        <v>2300</v>
      </c>
      <c r="D96" s="174" t="s">
        <v>2335</v>
      </c>
      <c r="E96" s="174" t="s">
        <v>337</v>
      </c>
      <c r="F96" s="174" t="s">
        <v>1884</v>
      </c>
      <c r="G96" s="2"/>
      <c r="H96" s="173">
        <v>1180</v>
      </c>
      <c r="J96" s="200"/>
    </row>
    <row r="97" spans="1:10" x14ac:dyDescent="0.25">
      <c r="A97" s="2">
        <f t="shared" si="0"/>
        <v>34</v>
      </c>
      <c r="B97" s="174">
        <v>22</v>
      </c>
      <c r="C97" s="174" t="s">
        <v>2301</v>
      </c>
      <c r="D97" s="174" t="s">
        <v>2336</v>
      </c>
      <c r="E97" s="174" t="s">
        <v>337</v>
      </c>
      <c r="F97" s="174" t="s">
        <v>1823</v>
      </c>
      <c r="G97" s="2"/>
      <c r="H97" s="173">
        <v>5192</v>
      </c>
      <c r="J97" s="200"/>
    </row>
    <row r="98" spans="1:10" x14ac:dyDescent="0.25">
      <c r="A98" s="2">
        <f t="shared" si="0"/>
        <v>35</v>
      </c>
      <c r="B98" s="174">
        <v>10</v>
      </c>
      <c r="C98" s="174" t="s">
        <v>1330</v>
      </c>
      <c r="D98" s="174" t="s">
        <v>1331</v>
      </c>
      <c r="E98" s="174" t="s">
        <v>337</v>
      </c>
      <c r="F98" s="174" t="s">
        <v>1823</v>
      </c>
      <c r="G98" s="2"/>
      <c r="H98" s="173">
        <v>4760</v>
      </c>
      <c r="J98" s="200"/>
    </row>
    <row r="99" spans="1:10" x14ac:dyDescent="0.25">
      <c r="A99" s="2">
        <f t="shared" si="0"/>
        <v>36</v>
      </c>
      <c r="B99" s="174">
        <v>5</v>
      </c>
      <c r="C99" s="174" t="s">
        <v>2302</v>
      </c>
      <c r="D99" s="174" t="s">
        <v>2337</v>
      </c>
      <c r="E99" s="174" t="s">
        <v>337</v>
      </c>
      <c r="F99" s="174" t="s">
        <v>1885</v>
      </c>
      <c r="G99" s="2"/>
      <c r="H99" s="173">
        <v>3180</v>
      </c>
      <c r="J99" s="200"/>
    </row>
    <row r="100" spans="1:10" x14ac:dyDescent="0.25">
      <c r="A100" s="2">
        <f t="shared" si="0"/>
        <v>37</v>
      </c>
      <c r="B100" s="174">
        <v>3</v>
      </c>
      <c r="C100" s="174" t="s">
        <v>2303</v>
      </c>
      <c r="D100" s="174" t="s">
        <v>2338</v>
      </c>
      <c r="E100" s="174" t="s">
        <v>337</v>
      </c>
      <c r="F100" s="174" t="s">
        <v>1819</v>
      </c>
      <c r="G100" s="2"/>
      <c r="H100" s="173">
        <v>2868</v>
      </c>
      <c r="J100" s="200"/>
    </row>
    <row r="101" spans="1:10" x14ac:dyDescent="0.25">
      <c r="A101" s="2">
        <f t="shared" si="0"/>
        <v>38</v>
      </c>
      <c r="B101" s="174">
        <v>3</v>
      </c>
      <c r="C101" s="174" t="s">
        <v>2303</v>
      </c>
      <c r="D101" s="174" t="s">
        <v>2339</v>
      </c>
      <c r="E101" s="174" t="s">
        <v>337</v>
      </c>
      <c r="F101" s="174" t="s">
        <v>1884</v>
      </c>
      <c r="G101" s="2"/>
      <c r="H101" s="173">
        <v>2868</v>
      </c>
      <c r="J101" s="200"/>
    </row>
    <row r="102" spans="1:10" x14ac:dyDescent="0.25">
      <c r="A102" s="2">
        <f t="shared" si="0"/>
        <v>39</v>
      </c>
      <c r="B102" s="174">
        <v>10</v>
      </c>
      <c r="C102" s="174" t="s">
        <v>2304</v>
      </c>
      <c r="D102" s="174" t="s">
        <v>2331</v>
      </c>
      <c r="E102" s="174" t="s">
        <v>337</v>
      </c>
      <c r="F102" s="174" t="s">
        <v>1823</v>
      </c>
      <c r="G102" s="2"/>
      <c r="H102" s="173">
        <v>2760</v>
      </c>
      <c r="J102" s="200"/>
    </row>
    <row r="103" spans="1:10" x14ac:dyDescent="0.25">
      <c r="A103" s="2">
        <f t="shared" si="0"/>
        <v>40</v>
      </c>
      <c r="B103" s="174">
        <v>5</v>
      </c>
      <c r="C103" s="174" t="s">
        <v>2305</v>
      </c>
      <c r="D103" s="174" t="s">
        <v>2340</v>
      </c>
      <c r="E103" s="174" t="s">
        <v>337</v>
      </c>
      <c r="F103" s="174" t="s">
        <v>1885</v>
      </c>
      <c r="G103" s="2"/>
      <c r="H103" s="173">
        <v>980</v>
      </c>
      <c r="J103" s="200"/>
    </row>
    <row r="104" spans="1:10" x14ac:dyDescent="0.25">
      <c r="A104" s="2">
        <f t="shared" si="0"/>
        <v>41</v>
      </c>
      <c r="B104" s="174">
        <v>2</v>
      </c>
      <c r="C104" s="174" t="s">
        <v>1330</v>
      </c>
      <c r="D104" s="174" t="s">
        <v>1331</v>
      </c>
      <c r="E104" s="174" t="s">
        <v>337</v>
      </c>
      <c r="F104" s="174" t="s">
        <v>1823</v>
      </c>
      <c r="G104" s="2"/>
      <c r="H104" s="173">
        <v>952</v>
      </c>
      <c r="J104" s="200"/>
    </row>
    <row r="105" spans="1:10" x14ac:dyDescent="0.25">
      <c r="A105" s="2">
        <f t="shared" si="0"/>
        <v>42</v>
      </c>
      <c r="B105" s="174">
        <v>5</v>
      </c>
      <c r="C105" s="174" t="s">
        <v>1299</v>
      </c>
      <c r="D105" s="174" t="s">
        <v>2341</v>
      </c>
      <c r="E105" s="174" t="s">
        <v>337</v>
      </c>
      <c r="F105" s="174" t="s">
        <v>1884</v>
      </c>
      <c r="G105" s="2"/>
      <c r="H105" s="173">
        <v>940</v>
      </c>
      <c r="J105" s="200"/>
    </row>
    <row r="106" spans="1:10" x14ac:dyDescent="0.25">
      <c r="A106" s="2">
        <f t="shared" si="0"/>
        <v>43</v>
      </c>
      <c r="B106" s="174">
        <v>3</v>
      </c>
      <c r="C106" s="174" t="s">
        <v>2306</v>
      </c>
      <c r="D106" s="174" t="s">
        <v>2342</v>
      </c>
      <c r="E106" s="174" t="s">
        <v>337</v>
      </c>
      <c r="F106" s="174" t="s">
        <v>1823</v>
      </c>
      <c r="G106" s="2"/>
      <c r="H106" s="173">
        <v>864</v>
      </c>
      <c r="J106" s="200"/>
    </row>
    <row r="107" spans="1:10" x14ac:dyDescent="0.25">
      <c r="A107" s="2">
        <f t="shared" si="0"/>
        <v>44</v>
      </c>
      <c r="B107" s="174">
        <v>5</v>
      </c>
      <c r="C107" s="174" t="s">
        <v>2307</v>
      </c>
      <c r="D107" s="174" t="s">
        <v>2343</v>
      </c>
      <c r="E107" s="174" t="s">
        <v>337</v>
      </c>
      <c r="F107" s="174" t="s">
        <v>1823</v>
      </c>
      <c r="G107" s="2"/>
      <c r="H107" s="173">
        <v>860</v>
      </c>
      <c r="J107" s="200"/>
    </row>
    <row r="108" spans="1:10" x14ac:dyDescent="0.25">
      <c r="A108" s="2">
        <f t="shared" si="0"/>
        <v>45</v>
      </c>
      <c r="B108" s="174">
        <v>2</v>
      </c>
      <c r="C108" s="174" t="s">
        <v>2308</v>
      </c>
      <c r="D108" s="174" t="s">
        <v>2344</v>
      </c>
      <c r="E108" s="174" t="s">
        <v>337</v>
      </c>
      <c r="F108" s="174" t="s">
        <v>1884</v>
      </c>
      <c r="G108" s="2"/>
      <c r="H108" s="173">
        <v>792</v>
      </c>
      <c r="J108" s="200"/>
    </row>
    <row r="109" spans="1:10" x14ac:dyDescent="0.25">
      <c r="A109" s="2">
        <f t="shared" si="0"/>
        <v>46</v>
      </c>
      <c r="B109" s="174">
        <v>3</v>
      </c>
      <c r="C109" s="174" t="s">
        <v>2309</v>
      </c>
      <c r="D109" s="174" t="s">
        <v>2345</v>
      </c>
      <c r="E109" s="174" t="s">
        <v>337</v>
      </c>
      <c r="F109" s="174" t="s">
        <v>1884</v>
      </c>
      <c r="G109" s="2"/>
      <c r="H109" s="173">
        <v>792</v>
      </c>
      <c r="J109" s="200"/>
    </row>
    <row r="110" spans="1:10" x14ac:dyDescent="0.25">
      <c r="A110" s="2">
        <f t="shared" si="0"/>
        <v>47</v>
      </c>
      <c r="B110" s="174">
        <v>3</v>
      </c>
      <c r="C110" s="174" t="s">
        <v>2310</v>
      </c>
      <c r="D110" s="174" t="s">
        <v>2345</v>
      </c>
      <c r="E110" s="174" t="s">
        <v>337</v>
      </c>
      <c r="F110" s="174" t="s">
        <v>1884</v>
      </c>
      <c r="G110" s="2"/>
      <c r="H110" s="173">
        <v>792</v>
      </c>
      <c r="J110" s="200"/>
    </row>
    <row r="111" spans="1:10" x14ac:dyDescent="0.25">
      <c r="A111" s="2">
        <f t="shared" si="0"/>
        <v>48</v>
      </c>
      <c r="B111" s="174">
        <v>5</v>
      </c>
      <c r="C111" s="174" t="s">
        <v>2311</v>
      </c>
      <c r="D111" s="174" t="s">
        <v>2346</v>
      </c>
      <c r="E111" s="174" t="s">
        <v>337</v>
      </c>
      <c r="F111" s="174" t="s">
        <v>1885</v>
      </c>
      <c r="G111" s="2"/>
      <c r="H111" s="173">
        <v>780</v>
      </c>
      <c r="J111" s="200"/>
    </row>
    <row r="112" spans="1:10" x14ac:dyDescent="0.25">
      <c r="A112" s="2">
        <f t="shared" si="0"/>
        <v>49</v>
      </c>
      <c r="B112" s="174">
        <v>2</v>
      </c>
      <c r="C112" s="174" t="s">
        <v>2312</v>
      </c>
      <c r="D112" s="174" t="s">
        <v>2347</v>
      </c>
      <c r="E112" s="174" t="s">
        <v>337</v>
      </c>
      <c r="F112" s="174" t="s">
        <v>1823</v>
      </c>
      <c r="G112" s="2"/>
      <c r="H112" s="173">
        <v>768</v>
      </c>
      <c r="J112" s="200"/>
    </row>
    <row r="113" spans="1:10" x14ac:dyDescent="0.25">
      <c r="A113" s="2">
        <f t="shared" si="0"/>
        <v>50</v>
      </c>
      <c r="B113" s="174">
        <v>5</v>
      </c>
      <c r="C113" s="174" t="s">
        <v>2313</v>
      </c>
      <c r="D113" s="174" t="s">
        <v>2348</v>
      </c>
      <c r="E113" s="174" t="s">
        <v>337</v>
      </c>
      <c r="F113" s="174" t="s">
        <v>1885</v>
      </c>
      <c r="G113" s="2"/>
      <c r="H113" s="173">
        <v>760</v>
      </c>
      <c r="J113" s="200"/>
    </row>
    <row r="114" spans="1:10" x14ac:dyDescent="0.25">
      <c r="A114" s="2">
        <f t="shared" si="0"/>
        <v>51</v>
      </c>
      <c r="B114" s="174">
        <v>2</v>
      </c>
      <c r="C114" s="174" t="s">
        <v>2314</v>
      </c>
      <c r="D114" s="174" t="s">
        <v>2349</v>
      </c>
      <c r="E114" s="174" t="s">
        <v>337</v>
      </c>
      <c r="F114" s="174" t="s">
        <v>1823</v>
      </c>
      <c r="G114" s="2"/>
      <c r="H114" s="173">
        <v>720</v>
      </c>
      <c r="J114" s="200"/>
    </row>
    <row r="115" spans="1:10" x14ac:dyDescent="0.25">
      <c r="A115" s="2">
        <f t="shared" si="0"/>
        <v>52</v>
      </c>
      <c r="B115" s="174">
        <v>8</v>
      </c>
      <c r="C115" s="174" t="s">
        <v>2315</v>
      </c>
      <c r="D115" s="174" t="s">
        <v>2350</v>
      </c>
      <c r="E115" s="174" t="s">
        <v>337</v>
      </c>
      <c r="F115" s="174" t="s">
        <v>1823</v>
      </c>
      <c r="G115" s="2"/>
      <c r="H115" s="173">
        <v>1888</v>
      </c>
      <c r="J115" s="200"/>
    </row>
    <row r="116" spans="1:10" x14ac:dyDescent="0.25">
      <c r="A116" s="2">
        <f t="shared" si="0"/>
        <v>53</v>
      </c>
      <c r="B116" s="174">
        <v>3</v>
      </c>
      <c r="C116" s="174" t="s">
        <v>2316</v>
      </c>
      <c r="D116" s="174" t="s">
        <v>2351</v>
      </c>
      <c r="E116" s="174" t="s">
        <v>337</v>
      </c>
      <c r="F116" s="174" t="s">
        <v>1823</v>
      </c>
      <c r="G116" s="2"/>
      <c r="H116" s="173">
        <v>708</v>
      </c>
      <c r="J116" s="200"/>
    </row>
    <row r="117" spans="1:10" x14ac:dyDescent="0.25">
      <c r="A117" s="2">
        <f t="shared" si="0"/>
        <v>54</v>
      </c>
      <c r="B117" s="174">
        <v>5</v>
      </c>
      <c r="C117" s="174" t="s">
        <v>2317</v>
      </c>
      <c r="D117" s="174" t="s">
        <v>2352</v>
      </c>
      <c r="E117" s="174" t="s">
        <v>337</v>
      </c>
      <c r="F117" s="174" t="s">
        <v>1823</v>
      </c>
      <c r="G117" s="2"/>
      <c r="H117" s="173">
        <v>780</v>
      </c>
      <c r="J117" s="200"/>
    </row>
    <row r="118" spans="1:10" x14ac:dyDescent="0.25">
      <c r="A118" s="2">
        <f t="shared" si="0"/>
        <v>55</v>
      </c>
      <c r="B118" s="174">
        <v>2</v>
      </c>
      <c r="C118" s="174" t="s">
        <v>2318</v>
      </c>
      <c r="D118" s="174" t="s">
        <v>2353</v>
      </c>
      <c r="E118" s="174" t="s">
        <v>337</v>
      </c>
      <c r="F118" s="174" t="s">
        <v>1885</v>
      </c>
      <c r="G118" s="2"/>
      <c r="H118" s="173">
        <v>656</v>
      </c>
      <c r="J118" s="200"/>
    </row>
    <row r="119" spans="1:10" x14ac:dyDescent="0.25">
      <c r="A119" s="2">
        <f t="shared" si="0"/>
        <v>56</v>
      </c>
      <c r="B119" s="174">
        <v>3</v>
      </c>
      <c r="C119" s="174" t="s">
        <v>2319</v>
      </c>
      <c r="D119" s="174" t="s">
        <v>2354</v>
      </c>
      <c r="E119" s="174" t="s">
        <v>337</v>
      </c>
      <c r="F119" s="174" t="s">
        <v>1884</v>
      </c>
      <c r="G119" s="2"/>
      <c r="H119" s="173">
        <v>624</v>
      </c>
      <c r="J119" s="200"/>
    </row>
    <row r="120" spans="1:10" x14ac:dyDescent="0.25">
      <c r="A120" s="2">
        <f t="shared" si="0"/>
        <v>57</v>
      </c>
      <c r="B120" s="174">
        <v>5</v>
      </c>
      <c r="C120" s="174" t="s">
        <v>2320</v>
      </c>
      <c r="D120" s="174" t="s">
        <v>2355</v>
      </c>
      <c r="E120" s="174" t="s">
        <v>337</v>
      </c>
      <c r="F120" s="174" t="s">
        <v>1823</v>
      </c>
      <c r="G120" s="2"/>
      <c r="H120" s="173">
        <v>600</v>
      </c>
      <c r="J120" s="200"/>
    </row>
    <row r="121" spans="1:10" x14ac:dyDescent="0.25">
      <c r="A121" s="2">
        <f t="shared" si="0"/>
        <v>58</v>
      </c>
      <c r="B121" s="174">
        <v>2</v>
      </c>
      <c r="C121" s="174" t="s">
        <v>2321</v>
      </c>
      <c r="D121" s="174" t="s">
        <v>2356</v>
      </c>
      <c r="E121" s="174" t="s">
        <v>337</v>
      </c>
      <c r="F121" s="174" t="s">
        <v>1885</v>
      </c>
      <c r="G121" s="2"/>
      <c r="H121" s="173">
        <v>496</v>
      </c>
      <c r="J121" s="200"/>
    </row>
    <row r="122" spans="1:10" x14ac:dyDescent="0.25">
      <c r="A122" s="2">
        <f t="shared" si="0"/>
        <v>59</v>
      </c>
      <c r="B122" s="174">
        <v>2</v>
      </c>
      <c r="C122" s="174" t="s">
        <v>2300</v>
      </c>
      <c r="D122" s="174" t="s">
        <v>2335</v>
      </c>
      <c r="E122" s="174" t="s">
        <v>337</v>
      </c>
      <c r="F122" s="174" t="s">
        <v>1884</v>
      </c>
      <c r="G122" s="2"/>
      <c r="H122" s="173">
        <v>472</v>
      </c>
      <c r="J122" s="200"/>
    </row>
    <row r="123" spans="1:10" x14ac:dyDescent="0.25">
      <c r="A123" s="2">
        <f t="shared" si="0"/>
        <v>60</v>
      </c>
      <c r="B123" s="174">
        <v>3</v>
      </c>
      <c r="C123" s="174" t="s">
        <v>2322</v>
      </c>
      <c r="D123" s="174" t="s">
        <v>2357</v>
      </c>
      <c r="E123" s="174" t="s">
        <v>337</v>
      </c>
      <c r="F123" s="174" t="s">
        <v>1823</v>
      </c>
      <c r="G123" s="2"/>
      <c r="H123" s="173">
        <v>444</v>
      </c>
      <c r="J123" s="200"/>
    </row>
    <row r="124" spans="1:10" x14ac:dyDescent="0.25">
      <c r="A124" s="2">
        <f t="shared" si="0"/>
        <v>61</v>
      </c>
      <c r="B124" s="174">
        <v>3</v>
      </c>
      <c r="C124" s="174" t="s">
        <v>2323</v>
      </c>
      <c r="D124" s="174" t="s">
        <v>2358</v>
      </c>
      <c r="E124" s="174" t="s">
        <v>337</v>
      </c>
      <c r="F124" s="174" t="s">
        <v>1823</v>
      </c>
      <c r="G124" s="2"/>
      <c r="H124" s="173">
        <v>432</v>
      </c>
      <c r="J124" s="200"/>
    </row>
    <row r="125" spans="1:10" x14ac:dyDescent="0.25">
      <c r="A125" s="2">
        <f t="shared" si="0"/>
        <v>62</v>
      </c>
      <c r="B125" s="174">
        <v>2</v>
      </c>
      <c r="C125" s="174" t="s">
        <v>2324</v>
      </c>
      <c r="D125" s="174" t="s">
        <v>2359</v>
      </c>
      <c r="E125" s="174" t="s">
        <v>337</v>
      </c>
      <c r="F125" s="174" t="s">
        <v>1884</v>
      </c>
      <c r="G125" s="2"/>
      <c r="H125" s="173">
        <v>400</v>
      </c>
      <c r="J125" s="200"/>
    </row>
    <row r="126" spans="1:10" x14ac:dyDescent="0.25">
      <c r="A126" s="2">
        <f t="shared" si="0"/>
        <v>63</v>
      </c>
      <c r="B126" s="174">
        <v>2</v>
      </c>
      <c r="C126" s="174" t="s">
        <v>2325</v>
      </c>
      <c r="D126" s="174" t="s">
        <v>2360</v>
      </c>
      <c r="E126" s="174" t="s">
        <v>337</v>
      </c>
      <c r="F126" s="174" t="s">
        <v>1885</v>
      </c>
      <c r="G126" s="2"/>
      <c r="H126" s="173">
        <v>400</v>
      </c>
      <c r="J126" s="200"/>
    </row>
    <row r="127" spans="1:10" x14ac:dyDescent="0.25">
      <c r="A127" s="2">
        <f t="shared" si="0"/>
        <v>64</v>
      </c>
      <c r="B127" s="174">
        <v>2</v>
      </c>
      <c r="C127" s="174" t="s">
        <v>2326</v>
      </c>
      <c r="D127" s="174" t="s">
        <v>2361</v>
      </c>
      <c r="E127" s="174" t="s">
        <v>337</v>
      </c>
      <c r="F127" s="174" t="s">
        <v>1823</v>
      </c>
      <c r="G127" s="2"/>
      <c r="H127" s="173">
        <v>400</v>
      </c>
      <c r="J127" s="200"/>
    </row>
    <row r="128" spans="1:10" x14ac:dyDescent="0.25">
      <c r="A128" s="2">
        <f t="shared" si="0"/>
        <v>65</v>
      </c>
      <c r="B128" s="174">
        <v>2</v>
      </c>
      <c r="C128" s="174" t="s">
        <v>2327</v>
      </c>
      <c r="D128" s="174" t="s">
        <v>2362</v>
      </c>
      <c r="E128" s="174" t="s">
        <v>337</v>
      </c>
      <c r="F128" s="174" t="s">
        <v>1823</v>
      </c>
      <c r="G128" s="2"/>
      <c r="H128" s="173">
        <v>368</v>
      </c>
      <c r="J128" s="200"/>
    </row>
    <row r="129" spans="1:10" x14ac:dyDescent="0.25">
      <c r="A129" s="2">
        <f t="shared" si="0"/>
        <v>66</v>
      </c>
      <c r="B129" s="174">
        <v>2</v>
      </c>
      <c r="C129" s="174" t="s">
        <v>2328</v>
      </c>
      <c r="D129" s="174" t="s">
        <v>2363</v>
      </c>
      <c r="E129" s="174" t="s">
        <v>337</v>
      </c>
      <c r="F129" s="174" t="s">
        <v>1819</v>
      </c>
      <c r="G129" s="2"/>
      <c r="H129" s="173">
        <v>288</v>
      </c>
      <c r="J129" s="200"/>
    </row>
    <row r="130" spans="1:10" x14ac:dyDescent="0.25">
      <c r="A130" s="2">
        <f t="shared" ref="A130:A141" si="1">+A129+1</f>
        <v>67</v>
      </c>
      <c r="B130" s="174">
        <v>5</v>
      </c>
      <c r="C130" s="174" t="s">
        <v>2295</v>
      </c>
      <c r="D130" s="174" t="s">
        <v>2330</v>
      </c>
      <c r="E130" s="174" t="s">
        <v>337</v>
      </c>
      <c r="F130" s="174" t="s">
        <v>1911</v>
      </c>
      <c r="G130" s="2"/>
      <c r="H130" s="173">
        <v>1880</v>
      </c>
      <c r="J130" s="200"/>
    </row>
    <row r="131" spans="1:10" x14ac:dyDescent="0.25">
      <c r="A131" s="2">
        <f t="shared" si="1"/>
        <v>68</v>
      </c>
      <c r="B131" s="174">
        <v>2</v>
      </c>
      <c r="C131" s="174" t="s">
        <v>2300</v>
      </c>
      <c r="D131" s="174" t="s">
        <v>2335</v>
      </c>
      <c r="E131" s="174" t="s">
        <v>337</v>
      </c>
      <c r="F131" s="174" t="s">
        <v>1884</v>
      </c>
      <c r="G131" s="2"/>
      <c r="H131" s="173">
        <v>472</v>
      </c>
      <c r="J131" s="200"/>
    </row>
    <row r="132" spans="1:10" x14ac:dyDescent="0.25">
      <c r="A132" s="2">
        <f t="shared" si="1"/>
        <v>69</v>
      </c>
      <c r="B132" s="174">
        <v>2</v>
      </c>
      <c r="C132" s="174" t="s">
        <v>1330</v>
      </c>
      <c r="D132" s="174" t="s">
        <v>1331</v>
      </c>
      <c r="E132" s="174" t="s">
        <v>337</v>
      </c>
      <c r="F132" s="174" t="s">
        <v>1823</v>
      </c>
      <c r="G132" s="2"/>
      <c r="H132" s="173">
        <v>952</v>
      </c>
      <c r="J132" s="200"/>
    </row>
    <row r="133" spans="1:10" x14ac:dyDescent="0.25">
      <c r="A133" s="2">
        <f t="shared" si="1"/>
        <v>70</v>
      </c>
      <c r="B133" s="174">
        <v>5</v>
      </c>
      <c r="C133" s="174" t="s">
        <v>2305</v>
      </c>
      <c r="D133" s="174" t="s">
        <v>2340</v>
      </c>
      <c r="E133" s="174" t="s">
        <v>337</v>
      </c>
      <c r="F133" s="174" t="s">
        <v>1885</v>
      </c>
      <c r="G133" s="2"/>
      <c r="H133" s="173">
        <v>980</v>
      </c>
      <c r="J133" s="200"/>
    </row>
    <row r="134" spans="1:10" x14ac:dyDescent="0.25">
      <c r="A134" s="2">
        <f t="shared" si="1"/>
        <v>71</v>
      </c>
      <c r="B134" s="174">
        <v>4</v>
      </c>
      <c r="C134" s="174" t="s">
        <v>2299</v>
      </c>
      <c r="D134" s="174" t="s">
        <v>2334</v>
      </c>
      <c r="E134" s="174" t="s">
        <v>337</v>
      </c>
      <c r="F134" s="174" t="s">
        <v>1823</v>
      </c>
      <c r="G134" s="2"/>
      <c r="H134" s="173">
        <v>1408</v>
      </c>
      <c r="J134" s="200"/>
    </row>
    <row r="135" spans="1:10" x14ac:dyDescent="0.25">
      <c r="A135" s="2">
        <f t="shared" si="1"/>
        <v>72</v>
      </c>
      <c r="B135" s="2">
        <v>2</v>
      </c>
      <c r="C135" s="174" t="s">
        <v>2370</v>
      </c>
      <c r="D135" s="2" t="s">
        <v>2364</v>
      </c>
      <c r="E135" s="2" t="s">
        <v>1329</v>
      </c>
      <c r="F135" s="2" t="s">
        <v>1835</v>
      </c>
      <c r="G135" s="2"/>
      <c r="H135" s="5">
        <v>3124</v>
      </c>
      <c r="J135" s="200"/>
    </row>
    <row r="136" spans="1:10" x14ac:dyDescent="0.25">
      <c r="A136" s="2">
        <f t="shared" si="1"/>
        <v>73</v>
      </c>
      <c r="B136" s="2">
        <v>2</v>
      </c>
      <c r="C136" s="178" t="s">
        <v>2371</v>
      </c>
      <c r="D136" s="2" t="s">
        <v>2365</v>
      </c>
      <c r="E136" s="2" t="s">
        <v>2368</v>
      </c>
      <c r="F136" s="2" t="s">
        <v>2261</v>
      </c>
      <c r="G136" s="2"/>
      <c r="H136" s="5">
        <v>3168</v>
      </c>
      <c r="J136" s="200"/>
    </row>
    <row r="137" spans="1:10" x14ac:dyDescent="0.25">
      <c r="A137" s="2">
        <f t="shared" si="1"/>
        <v>74</v>
      </c>
      <c r="B137" s="2">
        <v>2</v>
      </c>
      <c r="C137" s="235" t="s">
        <v>2372</v>
      </c>
      <c r="D137" s="2" t="s">
        <v>2366</v>
      </c>
      <c r="E137" s="2" t="s">
        <v>2369</v>
      </c>
      <c r="F137" s="2" t="s">
        <v>1855</v>
      </c>
      <c r="G137" s="2"/>
      <c r="H137" s="5">
        <v>3116</v>
      </c>
      <c r="J137" s="200"/>
    </row>
    <row r="138" spans="1:10" x14ac:dyDescent="0.25">
      <c r="A138" s="2">
        <f t="shared" si="1"/>
        <v>75</v>
      </c>
      <c r="B138" s="2">
        <v>2</v>
      </c>
      <c r="C138" s="174" t="s">
        <v>2373</v>
      </c>
      <c r="D138" s="2" t="s">
        <v>2367</v>
      </c>
      <c r="E138" s="2" t="s">
        <v>1582</v>
      </c>
      <c r="F138" s="2" t="s">
        <v>1911</v>
      </c>
      <c r="G138" s="2"/>
      <c r="H138" s="5">
        <v>3168</v>
      </c>
      <c r="J138" s="200"/>
    </row>
    <row r="139" spans="1:10" x14ac:dyDescent="0.25">
      <c r="A139" s="2">
        <f t="shared" si="1"/>
        <v>76</v>
      </c>
      <c r="B139" s="2">
        <v>4</v>
      </c>
      <c r="C139" s="2" t="s">
        <v>2374</v>
      </c>
      <c r="D139" s="2" t="s">
        <v>2376</v>
      </c>
      <c r="E139" s="174" t="s">
        <v>2378</v>
      </c>
      <c r="F139" s="174" t="s">
        <v>2194</v>
      </c>
      <c r="G139" s="2"/>
      <c r="H139" s="173">
        <v>1638.4</v>
      </c>
      <c r="J139" s="200"/>
    </row>
    <row r="140" spans="1:10" x14ac:dyDescent="0.25">
      <c r="A140" s="2">
        <f t="shared" si="1"/>
        <v>77</v>
      </c>
      <c r="B140" s="2">
        <v>4</v>
      </c>
      <c r="C140" s="2" t="s">
        <v>2375</v>
      </c>
      <c r="D140" s="2" t="s">
        <v>2377</v>
      </c>
      <c r="E140" s="174" t="s">
        <v>2378</v>
      </c>
      <c r="F140" s="174" t="s">
        <v>1853</v>
      </c>
      <c r="G140" s="2"/>
      <c r="H140" s="173">
        <v>1609.6</v>
      </c>
      <c r="J140" s="200"/>
    </row>
    <row r="141" spans="1:10" x14ac:dyDescent="0.25">
      <c r="A141" s="2">
        <f t="shared" si="1"/>
        <v>78</v>
      </c>
      <c r="B141" s="2">
        <v>10</v>
      </c>
      <c r="C141" s="174" t="s">
        <v>2380</v>
      </c>
      <c r="D141" s="174" t="s">
        <v>2379</v>
      </c>
      <c r="E141" s="2" t="s">
        <v>2381</v>
      </c>
      <c r="F141" s="2" t="s">
        <v>1885</v>
      </c>
      <c r="G141" s="2"/>
      <c r="H141" s="5">
        <v>6560</v>
      </c>
      <c r="J141" s="200"/>
    </row>
    <row r="142" spans="1:10" x14ac:dyDescent="0.25">
      <c r="A142" s="39">
        <f>+A141</f>
        <v>78</v>
      </c>
      <c r="B142" s="39">
        <f>SUM(B64:B141)</f>
        <v>324</v>
      </c>
      <c r="H142" s="182">
        <f>SUM(H64:H141)</f>
        <v>101654.95</v>
      </c>
      <c r="J142" s="200"/>
    </row>
    <row r="143" spans="1:10" x14ac:dyDescent="0.25">
      <c r="A143" s="200"/>
      <c r="B143" s="200"/>
      <c r="C143" s="200"/>
      <c r="D143" s="200"/>
      <c r="E143" s="200"/>
      <c r="F143" s="200"/>
      <c r="G143" s="200"/>
      <c r="H143" s="200"/>
      <c r="I143" s="200"/>
      <c r="J143" s="200"/>
    </row>
    <row r="146" spans="1:10" x14ac:dyDescent="0.25">
      <c r="A146" s="81"/>
      <c r="B146" s="81"/>
      <c r="C146" s="81"/>
      <c r="D146" s="81"/>
      <c r="E146" s="81"/>
      <c r="F146" s="81"/>
      <c r="G146" s="81"/>
      <c r="H146" s="81"/>
      <c r="I146" s="81"/>
      <c r="J146" s="81"/>
    </row>
    <row r="147" spans="1:10" x14ac:dyDescent="0.25">
      <c r="A147" s="73"/>
      <c r="B147" s="73"/>
      <c r="C147" s="73"/>
      <c r="D147" s="73"/>
      <c r="E147" s="73"/>
      <c r="F147" s="73"/>
      <c r="G147" s="73"/>
      <c r="H147" s="73"/>
      <c r="I147" s="73"/>
      <c r="J147" s="81"/>
    </row>
    <row r="148" spans="1:10" ht="21" x14ac:dyDescent="0.35">
      <c r="A148" s="41" t="s">
        <v>167</v>
      </c>
      <c r="B148" s="41" t="s">
        <v>168</v>
      </c>
      <c r="C148" s="73"/>
      <c r="D148" s="73"/>
      <c r="E148" s="73"/>
      <c r="F148" s="73"/>
      <c r="G148" s="82" t="s">
        <v>39</v>
      </c>
      <c r="H148" s="194">
        <f>+H142</f>
        <v>101654.95</v>
      </c>
      <c r="I148" s="73"/>
      <c r="J148" s="81"/>
    </row>
    <row r="149" spans="1:10" ht="26.25" x14ac:dyDescent="0.4">
      <c r="A149" s="42">
        <f>+A142</f>
        <v>78</v>
      </c>
      <c r="B149" s="42">
        <f>+B142</f>
        <v>324</v>
      </c>
      <c r="C149" s="84" t="s">
        <v>170</v>
      </c>
      <c r="D149" s="81"/>
      <c r="E149" s="81"/>
      <c r="F149" s="81"/>
      <c r="G149" s="81"/>
      <c r="H149" s="81"/>
      <c r="I149" s="81"/>
      <c r="J149" s="81"/>
    </row>
    <row r="151" spans="1:10" x14ac:dyDescent="0.25">
      <c r="E151" s="41" t="s">
        <v>167</v>
      </c>
      <c r="F151" s="41" t="s">
        <v>168</v>
      </c>
    </row>
    <row r="152" spans="1:10" ht="26.25" x14ac:dyDescent="0.4">
      <c r="E152" s="42">
        <f>+A149+A59</f>
        <v>117</v>
      </c>
      <c r="F152" s="42">
        <f>+B149+B59</f>
        <v>492</v>
      </c>
      <c r="G152" s="46" t="s">
        <v>2916</v>
      </c>
      <c r="H152" s="191">
        <f>+H58+H148</f>
        <v>139160.25</v>
      </c>
    </row>
  </sheetData>
  <mergeCells count="2">
    <mergeCell ref="A1:J1"/>
    <mergeCell ref="A62:J6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64"/>
  <sheetViews>
    <sheetView workbookViewId="0">
      <selection activeCell="F65" sqref="F65"/>
    </sheetView>
  </sheetViews>
  <sheetFormatPr baseColWidth="10" defaultColWidth="10.7109375" defaultRowHeight="15" x14ac:dyDescent="0.25"/>
  <cols>
    <col min="3" max="3" width="39" customWidth="1"/>
    <col min="4" max="4" width="30.28515625" customWidth="1"/>
    <col min="5" max="5" width="29" customWidth="1"/>
    <col min="6" max="6" width="15" customWidth="1"/>
    <col min="7" max="7" width="18.7109375" customWidth="1"/>
    <col min="8" max="8" width="18.42578125" customWidth="1"/>
    <col min="10" max="10" width="3.85546875" customWidth="1"/>
  </cols>
  <sheetData>
    <row r="1" spans="1:10" ht="27.75" x14ac:dyDescent="0.4">
      <c r="A1" s="232" t="s">
        <v>1806</v>
      </c>
      <c r="B1" s="232"/>
      <c r="C1" s="232"/>
      <c r="D1" s="232"/>
      <c r="E1" s="232"/>
      <c r="F1" s="232"/>
      <c r="G1" s="232"/>
      <c r="H1" s="232"/>
      <c r="I1" s="232"/>
      <c r="J1" s="232"/>
    </row>
    <row r="2" spans="1:10" x14ac:dyDescent="0.25">
      <c r="A2" s="149" t="s">
        <v>33</v>
      </c>
      <c r="B2" s="150" t="s">
        <v>34</v>
      </c>
      <c r="C2" s="23" t="s">
        <v>24</v>
      </c>
      <c r="D2" s="7" t="s">
        <v>35</v>
      </c>
      <c r="E2" s="7" t="s">
        <v>36</v>
      </c>
      <c r="F2" s="7" t="s">
        <v>37</v>
      </c>
      <c r="G2" s="7" t="s">
        <v>38</v>
      </c>
      <c r="H2" s="151" t="s">
        <v>171</v>
      </c>
      <c r="I2" s="69"/>
      <c r="J2" s="69"/>
    </row>
    <row r="3" spans="1:10" x14ac:dyDescent="0.25">
      <c r="A3" s="70">
        <v>822</v>
      </c>
      <c r="B3" s="27">
        <v>3</v>
      </c>
      <c r="C3" s="74" t="s">
        <v>1372</v>
      </c>
      <c r="D3" s="2" t="s">
        <v>1373</v>
      </c>
      <c r="E3" s="2" t="s">
        <v>1374</v>
      </c>
      <c r="F3" s="2">
        <v>2013</v>
      </c>
      <c r="G3" s="2"/>
      <c r="H3" s="63">
        <v>1066.5</v>
      </c>
      <c r="I3" s="73"/>
      <c r="J3" s="69"/>
    </row>
    <row r="4" spans="1:10" x14ac:dyDescent="0.25">
      <c r="A4" s="70">
        <v>823</v>
      </c>
      <c r="B4" s="27">
        <v>20</v>
      </c>
      <c r="C4" s="74" t="s">
        <v>349</v>
      </c>
      <c r="D4" s="2" t="s">
        <v>350</v>
      </c>
      <c r="E4" s="2" t="s">
        <v>351</v>
      </c>
      <c r="F4" s="2" t="s">
        <v>352</v>
      </c>
      <c r="G4" s="2"/>
      <c r="H4" s="63">
        <v>16601.400000000001</v>
      </c>
      <c r="I4" s="73"/>
      <c r="J4" s="69"/>
    </row>
    <row r="5" spans="1:10" x14ac:dyDescent="0.25">
      <c r="A5" s="70">
        <v>824</v>
      </c>
      <c r="B5" s="27">
        <v>2</v>
      </c>
      <c r="C5" s="74" t="s">
        <v>1375</v>
      </c>
      <c r="D5" s="2" t="s">
        <v>1376</v>
      </c>
      <c r="E5" s="2" t="s">
        <v>277</v>
      </c>
      <c r="F5" s="2">
        <v>2014</v>
      </c>
      <c r="G5" s="2"/>
      <c r="H5" s="52">
        <v>486</v>
      </c>
      <c r="I5" s="73"/>
      <c r="J5" s="69"/>
    </row>
    <row r="6" spans="1:10" x14ac:dyDescent="0.25">
      <c r="A6" s="70">
        <v>825</v>
      </c>
      <c r="B6" s="27">
        <v>3</v>
      </c>
      <c r="C6" s="74" t="s">
        <v>1377</v>
      </c>
      <c r="D6" s="2" t="s">
        <v>1378</v>
      </c>
      <c r="E6" s="2" t="s">
        <v>260</v>
      </c>
      <c r="F6" s="2" t="s">
        <v>1379</v>
      </c>
      <c r="G6" s="2"/>
      <c r="H6" s="52">
        <v>1461</v>
      </c>
      <c r="I6" s="73"/>
      <c r="J6" s="69"/>
    </row>
    <row r="7" spans="1:10" x14ac:dyDescent="0.25">
      <c r="A7" s="70">
        <v>826</v>
      </c>
      <c r="B7" s="27">
        <v>3</v>
      </c>
      <c r="C7" s="74" t="s">
        <v>1380</v>
      </c>
      <c r="D7" s="2" t="s">
        <v>1381</v>
      </c>
      <c r="E7" s="2" t="s">
        <v>260</v>
      </c>
      <c r="F7" s="2" t="s">
        <v>1379</v>
      </c>
      <c r="G7" s="2"/>
      <c r="H7" s="49">
        <v>1536</v>
      </c>
      <c r="I7" s="73"/>
      <c r="J7" s="69"/>
    </row>
    <row r="8" spans="1:10" x14ac:dyDescent="0.25">
      <c r="A8" s="70">
        <v>827</v>
      </c>
      <c r="B8" s="27">
        <v>3</v>
      </c>
      <c r="C8" s="74" t="s">
        <v>1382</v>
      </c>
      <c r="D8" s="2" t="s">
        <v>1383</v>
      </c>
      <c r="E8" s="2" t="s">
        <v>260</v>
      </c>
      <c r="F8" s="2" t="s">
        <v>1379</v>
      </c>
      <c r="G8" s="2"/>
      <c r="H8" s="49">
        <v>2064</v>
      </c>
      <c r="I8" s="73"/>
      <c r="J8" s="69"/>
    </row>
    <row r="9" spans="1:10" x14ac:dyDescent="0.25">
      <c r="A9" s="70">
        <v>828</v>
      </c>
      <c r="B9" s="93">
        <v>3</v>
      </c>
      <c r="C9" s="98" t="s">
        <v>1384</v>
      </c>
      <c r="D9" s="2" t="s">
        <v>1385</v>
      </c>
      <c r="E9" s="2" t="s">
        <v>260</v>
      </c>
      <c r="F9" s="2" t="s">
        <v>1379</v>
      </c>
      <c r="G9" s="2"/>
      <c r="H9" s="49">
        <v>741</v>
      </c>
      <c r="I9" s="73"/>
      <c r="J9" s="69"/>
    </row>
    <row r="10" spans="1:10" x14ac:dyDescent="0.25">
      <c r="A10" s="70">
        <v>829</v>
      </c>
      <c r="B10" s="27">
        <v>3</v>
      </c>
      <c r="C10" s="74" t="s">
        <v>1386</v>
      </c>
      <c r="D10" s="2" t="s">
        <v>1387</v>
      </c>
      <c r="E10" s="2" t="s">
        <v>260</v>
      </c>
      <c r="F10" s="2" t="s">
        <v>1379</v>
      </c>
      <c r="G10" s="2"/>
      <c r="H10" s="49">
        <v>1377</v>
      </c>
      <c r="I10" s="73"/>
      <c r="J10" s="69"/>
    </row>
    <row r="11" spans="1:10" x14ac:dyDescent="0.25">
      <c r="A11" s="70">
        <v>830</v>
      </c>
      <c r="B11" s="27">
        <v>3</v>
      </c>
      <c r="C11" s="74" t="s">
        <v>1388</v>
      </c>
      <c r="D11" s="2" t="s">
        <v>1389</v>
      </c>
      <c r="E11" s="2" t="s">
        <v>260</v>
      </c>
      <c r="F11" s="2" t="s">
        <v>1379</v>
      </c>
      <c r="G11" s="2"/>
      <c r="H11" s="49">
        <v>1377</v>
      </c>
      <c r="I11" s="73"/>
      <c r="J11" s="69"/>
    </row>
    <row r="12" spans="1:10" x14ac:dyDescent="0.25">
      <c r="A12" s="70">
        <v>831</v>
      </c>
      <c r="B12" s="27">
        <v>3</v>
      </c>
      <c r="C12" s="74" t="s">
        <v>1390</v>
      </c>
      <c r="D12" s="2" t="s">
        <v>1391</v>
      </c>
      <c r="E12" s="2" t="s">
        <v>260</v>
      </c>
      <c r="F12" s="2" t="s">
        <v>1379</v>
      </c>
      <c r="G12" s="2"/>
      <c r="H12" s="63">
        <v>1304.0999999999999</v>
      </c>
      <c r="I12" s="73"/>
      <c r="J12" s="69"/>
    </row>
    <row r="13" spans="1:10" x14ac:dyDescent="0.25">
      <c r="A13" s="70">
        <v>832</v>
      </c>
      <c r="B13" s="27">
        <v>3</v>
      </c>
      <c r="C13" s="74" t="s">
        <v>1392</v>
      </c>
      <c r="D13" s="2" t="s">
        <v>1393</v>
      </c>
      <c r="E13" s="2" t="s">
        <v>260</v>
      </c>
      <c r="F13" s="2" t="s">
        <v>1379</v>
      </c>
      <c r="G13" s="2"/>
      <c r="H13" s="52">
        <v>2508</v>
      </c>
      <c r="I13" s="73"/>
      <c r="J13" s="69"/>
    </row>
    <row r="14" spans="1:10" x14ac:dyDescent="0.25">
      <c r="A14" s="70">
        <v>833</v>
      </c>
      <c r="B14" s="93">
        <v>3</v>
      </c>
      <c r="C14" s="98" t="s">
        <v>1394</v>
      </c>
      <c r="D14" s="2" t="s">
        <v>1395</v>
      </c>
      <c r="E14" s="2" t="s">
        <v>260</v>
      </c>
      <c r="F14" s="2" t="s">
        <v>1379</v>
      </c>
      <c r="G14" s="2"/>
      <c r="H14" s="52">
        <v>1815</v>
      </c>
      <c r="I14" s="73"/>
      <c r="J14" s="69"/>
    </row>
    <row r="15" spans="1:10" x14ac:dyDescent="0.25">
      <c r="A15" s="70">
        <v>835</v>
      </c>
      <c r="B15" s="27">
        <v>3</v>
      </c>
      <c r="C15" s="74" t="s">
        <v>1396</v>
      </c>
      <c r="D15" s="2" t="s">
        <v>1397</v>
      </c>
      <c r="E15" s="2" t="s">
        <v>260</v>
      </c>
      <c r="F15" s="2" t="s">
        <v>1379</v>
      </c>
      <c r="G15" s="2" t="s">
        <v>43</v>
      </c>
      <c r="H15" s="63">
        <v>1399.32</v>
      </c>
      <c r="I15" s="73"/>
      <c r="J15" s="69"/>
    </row>
    <row r="16" spans="1:10" x14ac:dyDescent="0.25">
      <c r="A16" s="70">
        <v>837</v>
      </c>
      <c r="B16" s="27">
        <v>3</v>
      </c>
      <c r="C16" s="74" t="s">
        <v>1398</v>
      </c>
      <c r="D16" s="2" t="s">
        <v>1399</v>
      </c>
      <c r="E16" s="2" t="s">
        <v>260</v>
      </c>
      <c r="F16" s="2" t="s">
        <v>1379</v>
      </c>
      <c r="G16" s="2" t="s">
        <v>43</v>
      </c>
      <c r="H16" s="63">
        <v>2156.94</v>
      </c>
      <c r="I16" s="73"/>
      <c r="J16" s="69"/>
    </row>
    <row r="17" spans="1:10" x14ac:dyDescent="0.25">
      <c r="A17" s="70">
        <v>838</v>
      </c>
      <c r="B17" s="27">
        <v>3</v>
      </c>
      <c r="C17" s="74" t="s">
        <v>1400</v>
      </c>
      <c r="D17" s="2" t="s">
        <v>1401</v>
      </c>
      <c r="E17" s="2" t="s">
        <v>260</v>
      </c>
      <c r="F17" s="2" t="s">
        <v>1379</v>
      </c>
      <c r="G17" s="2" t="s">
        <v>43</v>
      </c>
      <c r="H17" s="63">
        <v>4783.7699999999995</v>
      </c>
      <c r="I17" s="73"/>
      <c r="J17" s="69"/>
    </row>
    <row r="18" spans="1:10" x14ac:dyDescent="0.25">
      <c r="A18" s="70">
        <v>839</v>
      </c>
      <c r="B18" s="27">
        <v>3</v>
      </c>
      <c r="C18" s="74" t="s">
        <v>1402</v>
      </c>
      <c r="D18" s="2" t="s">
        <v>1403</v>
      </c>
      <c r="E18" s="2" t="s">
        <v>260</v>
      </c>
      <c r="F18" s="2" t="s">
        <v>1379</v>
      </c>
      <c r="G18" s="2" t="s">
        <v>47</v>
      </c>
      <c r="H18" s="49">
        <v>1746</v>
      </c>
      <c r="I18" s="73"/>
      <c r="J18" s="69"/>
    </row>
    <row r="19" spans="1:10" x14ac:dyDescent="0.25">
      <c r="A19" s="70">
        <v>840</v>
      </c>
      <c r="B19" s="27">
        <v>3</v>
      </c>
      <c r="C19" s="74" t="s">
        <v>1404</v>
      </c>
      <c r="D19" s="2" t="s">
        <v>1405</v>
      </c>
      <c r="E19" s="2" t="s">
        <v>260</v>
      </c>
      <c r="F19" s="2" t="s">
        <v>1379</v>
      </c>
      <c r="G19" s="2" t="s">
        <v>47</v>
      </c>
      <c r="H19" s="63">
        <v>1585.62</v>
      </c>
      <c r="I19" s="73"/>
      <c r="J19" s="69"/>
    </row>
    <row r="20" spans="1:10" x14ac:dyDescent="0.25">
      <c r="A20" s="70">
        <v>841</v>
      </c>
      <c r="B20" s="27">
        <v>3</v>
      </c>
      <c r="C20" s="74" t="s">
        <v>1406</v>
      </c>
      <c r="D20" s="2" t="s">
        <v>1407</v>
      </c>
      <c r="E20" s="2" t="s">
        <v>260</v>
      </c>
      <c r="F20" s="2" t="s">
        <v>1379</v>
      </c>
      <c r="G20" s="2" t="s">
        <v>43</v>
      </c>
      <c r="H20" s="49">
        <v>1218</v>
      </c>
      <c r="I20" s="73"/>
      <c r="J20" s="69"/>
    </row>
    <row r="21" spans="1:10" x14ac:dyDescent="0.25">
      <c r="A21" s="70">
        <v>842</v>
      </c>
      <c r="B21" s="27">
        <v>3</v>
      </c>
      <c r="C21" s="74" t="s">
        <v>1408</v>
      </c>
      <c r="D21" s="2" t="s">
        <v>1409</v>
      </c>
      <c r="E21" s="2" t="s">
        <v>260</v>
      </c>
      <c r="F21" s="2" t="s">
        <v>1379</v>
      </c>
      <c r="G21" s="2" t="s">
        <v>43</v>
      </c>
      <c r="H21" s="49">
        <v>1323</v>
      </c>
      <c r="I21" s="73"/>
      <c r="J21" s="69"/>
    </row>
    <row r="22" spans="1:10" x14ac:dyDescent="0.25">
      <c r="A22" s="70">
        <v>843</v>
      </c>
      <c r="B22" s="27">
        <v>3</v>
      </c>
      <c r="C22" s="74" t="s">
        <v>1410</v>
      </c>
      <c r="D22" s="2" t="s">
        <v>1411</v>
      </c>
      <c r="E22" s="2" t="s">
        <v>260</v>
      </c>
      <c r="F22" s="2" t="s">
        <v>1379</v>
      </c>
      <c r="G22" s="2" t="s">
        <v>43</v>
      </c>
      <c r="H22" s="63">
        <v>1424.16</v>
      </c>
      <c r="I22" s="73"/>
      <c r="J22" s="69"/>
    </row>
    <row r="23" spans="1:10" x14ac:dyDescent="0.25">
      <c r="A23" s="70">
        <v>844</v>
      </c>
      <c r="B23" s="27">
        <v>4</v>
      </c>
      <c r="C23" s="74" t="s">
        <v>1412</v>
      </c>
      <c r="D23" s="2" t="s">
        <v>1413</v>
      </c>
      <c r="E23" s="2" t="s">
        <v>337</v>
      </c>
      <c r="F23" s="2" t="s">
        <v>1414</v>
      </c>
      <c r="G23" s="2" t="s">
        <v>43</v>
      </c>
      <c r="H23" s="51">
        <v>748</v>
      </c>
      <c r="I23" s="73"/>
      <c r="J23" s="69"/>
    </row>
    <row r="24" spans="1:10" x14ac:dyDescent="0.25">
      <c r="A24" s="70">
        <v>845</v>
      </c>
      <c r="B24" s="27">
        <v>3</v>
      </c>
      <c r="C24" s="74" t="s">
        <v>1415</v>
      </c>
      <c r="D24" s="2" t="s">
        <v>1416</v>
      </c>
      <c r="E24" s="2" t="s">
        <v>260</v>
      </c>
      <c r="F24" s="2" t="s">
        <v>1379</v>
      </c>
      <c r="G24" s="2" t="s">
        <v>43</v>
      </c>
      <c r="H24" s="63">
        <v>1498.68</v>
      </c>
      <c r="I24" s="73"/>
      <c r="J24" s="69"/>
    </row>
    <row r="25" spans="1:10" x14ac:dyDescent="0.25">
      <c r="A25" s="70">
        <v>846</v>
      </c>
      <c r="B25" s="93">
        <v>3</v>
      </c>
      <c r="C25" s="98" t="s">
        <v>1417</v>
      </c>
      <c r="D25" s="2" t="s">
        <v>1418</v>
      </c>
      <c r="E25" s="2" t="s">
        <v>260</v>
      </c>
      <c r="F25" s="2" t="s">
        <v>1379</v>
      </c>
      <c r="G25" s="2" t="s">
        <v>43</v>
      </c>
      <c r="H25" s="49">
        <v>1269</v>
      </c>
      <c r="I25" s="73"/>
      <c r="J25" s="69"/>
    </row>
    <row r="26" spans="1:10" x14ac:dyDescent="0.25">
      <c r="A26" s="70">
        <v>847</v>
      </c>
      <c r="B26" s="27">
        <v>3</v>
      </c>
      <c r="C26" s="74" t="s">
        <v>1419</v>
      </c>
      <c r="D26" s="2" t="s">
        <v>1420</v>
      </c>
      <c r="E26" s="2" t="s">
        <v>1421</v>
      </c>
      <c r="F26" s="2" t="s">
        <v>1379</v>
      </c>
      <c r="G26" s="2" t="s">
        <v>47</v>
      </c>
      <c r="H26" s="49">
        <v>1905</v>
      </c>
      <c r="I26" s="73"/>
      <c r="J26" s="69"/>
    </row>
    <row r="27" spans="1:10" x14ac:dyDescent="0.25">
      <c r="A27" s="70">
        <v>849</v>
      </c>
      <c r="B27" s="27">
        <v>1</v>
      </c>
      <c r="C27" s="74" t="s">
        <v>1422</v>
      </c>
      <c r="D27" s="2" t="s">
        <v>1423</v>
      </c>
      <c r="E27" s="2" t="s">
        <v>1423</v>
      </c>
      <c r="F27" s="2">
        <v>2017</v>
      </c>
      <c r="G27" s="2" t="s">
        <v>43</v>
      </c>
      <c r="H27" s="49">
        <v>1684</v>
      </c>
      <c r="I27" s="73"/>
      <c r="J27" s="69"/>
    </row>
    <row r="28" spans="1:10" x14ac:dyDescent="0.25">
      <c r="A28" s="70">
        <v>850</v>
      </c>
      <c r="B28" s="27">
        <v>1</v>
      </c>
      <c r="C28" s="74" t="s">
        <v>1424</v>
      </c>
      <c r="D28" s="2" t="s">
        <v>1423</v>
      </c>
      <c r="E28" s="2" t="s">
        <v>1423</v>
      </c>
      <c r="F28" s="2">
        <v>2016</v>
      </c>
      <c r="G28" s="2" t="s">
        <v>43</v>
      </c>
      <c r="H28" s="49">
        <v>1074</v>
      </c>
      <c r="I28" s="73"/>
      <c r="J28" s="69"/>
    </row>
    <row r="29" spans="1:10" x14ac:dyDescent="0.25">
      <c r="A29" s="70">
        <v>851</v>
      </c>
      <c r="B29" s="27">
        <v>1</v>
      </c>
      <c r="C29" s="74" t="s">
        <v>1425</v>
      </c>
      <c r="D29" s="2" t="s">
        <v>1423</v>
      </c>
      <c r="E29" s="2" t="s">
        <v>1423</v>
      </c>
      <c r="F29" s="2">
        <v>2013</v>
      </c>
      <c r="G29" s="2" t="s">
        <v>43</v>
      </c>
      <c r="H29" s="49">
        <v>1074</v>
      </c>
      <c r="I29" s="73"/>
      <c r="J29" s="69"/>
    </row>
    <row r="30" spans="1:10" x14ac:dyDescent="0.25">
      <c r="A30" s="70">
        <v>852</v>
      </c>
      <c r="B30" s="27">
        <v>1</v>
      </c>
      <c r="C30" s="74" t="s">
        <v>1426</v>
      </c>
      <c r="D30" s="2" t="s">
        <v>1423</v>
      </c>
      <c r="E30" s="2" t="s">
        <v>1423</v>
      </c>
      <c r="F30" s="2">
        <v>2017</v>
      </c>
      <c r="G30" s="2" t="s">
        <v>43</v>
      </c>
      <c r="H30" s="50">
        <v>1443</v>
      </c>
      <c r="I30" s="73"/>
      <c r="J30" s="69"/>
    </row>
    <row r="31" spans="1:10" x14ac:dyDescent="0.25">
      <c r="A31" s="70">
        <v>854</v>
      </c>
      <c r="B31" s="27">
        <v>3</v>
      </c>
      <c r="C31" s="74" t="s">
        <v>1427</v>
      </c>
      <c r="D31" s="2" t="s">
        <v>1423</v>
      </c>
      <c r="E31" s="2" t="s">
        <v>1423</v>
      </c>
      <c r="F31" s="2"/>
      <c r="G31" s="2" t="s">
        <v>47</v>
      </c>
      <c r="H31" s="50">
        <v>3657</v>
      </c>
      <c r="I31" s="73"/>
      <c r="J31" s="69"/>
    </row>
    <row r="32" spans="1:10" x14ac:dyDescent="0.25">
      <c r="A32" s="70">
        <v>855</v>
      </c>
      <c r="B32" s="27">
        <v>1</v>
      </c>
      <c r="C32" s="74" t="s">
        <v>1428</v>
      </c>
      <c r="D32" s="2" t="s">
        <v>1423</v>
      </c>
      <c r="E32" s="2" t="s">
        <v>1423</v>
      </c>
      <c r="F32" s="2">
        <v>2015</v>
      </c>
      <c r="G32" s="2" t="s">
        <v>43</v>
      </c>
      <c r="H32" s="50">
        <v>1113</v>
      </c>
      <c r="I32" s="73"/>
      <c r="J32" s="69"/>
    </row>
    <row r="33" spans="1:10" x14ac:dyDescent="0.25">
      <c r="A33" s="70">
        <v>857</v>
      </c>
      <c r="B33" s="27">
        <v>1</v>
      </c>
      <c r="C33" s="74" t="s">
        <v>1429</v>
      </c>
      <c r="D33" s="2" t="s">
        <v>1423</v>
      </c>
      <c r="E33" s="2" t="s">
        <v>1423</v>
      </c>
      <c r="F33" s="2">
        <v>2013</v>
      </c>
      <c r="G33" s="2" t="s">
        <v>43</v>
      </c>
      <c r="H33" s="50">
        <v>1443</v>
      </c>
      <c r="I33" s="73"/>
      <c r="J33" s="69"/>
    </row>
    <row r="34" spans="1:10" x14ac:dyDescent="0.25">
      <c r="A34" s="70">
        <v>858</v>
      </c>
      <c r="B34" s="27">
        <v>1</v>
      </c>
      <c r="C34" s="74" t="s">
        <v>1430</v>
      </c>
      <c r="D34" s="2" t="s">
        <v>1423</v>
      </c>
      <c r="E34" s="2" t="s">
        <v>1423</v>
      </c>
      <c r="F34" s="2">
        <v>2017</v>
      </c>
      <c r="G34" s="2" t="s">
        <v>43</v>
      </c>
      <c r="H34" s="50">
        <v>1219</v>
      </c>
      <c r="I34" s="73"/>
      <c r="J34" s="69"/>
    </row>
    <row r="35" spans="1:10" x14ac:dyDescent="0.25">
      <c r="A35" s="70">
        <v>859</v>
      </c>
      <c r="B35" s="27">
        <v>2</v>
      </c>
      <c r="C35" s="74" t="s">
        <v>1431</v>
      </c>
      <c r="D35" s="2" t="s">
        <v>1423</v>
      </c>
      <c r="E35" s="2" t="s">
        <v>1423</v>
      </c>
      <c r="F35" s="2"/>
      <c r="G35" s="2" t="s">
        <v>47</v>
      </c>
      <c r="H35" s="50">
        <v>2438</v>
      </c>
      <c r="I35" s="73"/>
      <c r="J35" s="69"/>
    </row>
    <row r="36" spans="1:10" x14ac:dyDescent="0.25">
      <c r="A36" s="70">
        <v>860</v>
      </c>
      <c r="B36" s="27">
        <v>1</v>
      </c>
      <c r="C36" s="74" t="s">
        <v>1432</v>
      </c>
      <c r="D36" s="2" t="s">
        <v>1423</v>
      </c>
      <c r="E36" s="2" t="s">
        <v>1423</v>
      </c>
      <c r="F36" s="2">
        <v>2013</v>
      </c>
      <c r="G36" s="2" t="s">
        <v>43</v>
      </c>
      <c r="H36" s="50">
        <v>950</v>
      </c>
      <c r="I36" s="73"/>
      <c r="J36" s="69"/>
    </row>
    <row r="37" spans="1:10" x14ac:dyDescent="0.25">
      <c r="A37" s="70">
        <v>861</v>
      </c>
      <c r="B37" s="27">
        <v>1</v>
      </c>
      <c r="C37" s="74" t="s">
        <v>1433</v>
      </c>
      <c r="D37" s="2" t="s">
        <v>1423</v>
      </c>
      <c r="E37" s="2" t="s">
        <v>1423</v>
      </c>
      <c r="F37" s="2">
        <v>2017</v>
      </c>
      <c r="G37" s="2" t="s">
        <v>43</v>
      </c>
      <c r="H37" s="50">
        <v>1113</v>
      </c>
      <c r="I37" s="73"/>
      <c r="J37" s="69"/>
    </row>
    <row r="38" spans="1:10" x14ac:dyDescent="0.25">
      <c r="A38" s="70">
        <v>862</v>
      </c>
      <c r="B38" s="27">
        <v>3</v>
      </c>
      <c r="C38" s="74" t="s">
        <v>1434</v>
      </c>
      <c r="D38" s="2" t="s">
        <v>1435</v>
      </c>
      <c r="E38" s="2" t="s">
        <v>260</v>
      </c>
      <c r="F38" s="2" t="s">
        <v>1379</v>
      </c>
      <c r="G38" s="2" t="s">
        <v>43</v>
      </c>
      <c r="H38" s="49">
        <v>1059</v>
      </c>
      <c r="I38" s="73"/>
      <c r="J38" s="69"/>
    </row>
    <row r="39" spans="1:10" x14ac:dyDescent="0.25">
      <c r="A39" s="70">
        <v>863</v>
      </c>
      <c r="B39" s="27">
        <v>3</v>
      </c>
      <c r="C39" s="74" t="s">
        <v>1436</v>
      </c>
      <c r="D39" s="2" t="s">
        <v>1437</v>
      </c>
      <c r="E39" s="2" t="s">
        <v>1421</v>
      </c>
      <c r="F39" s="2" t="s">
        <v>1379</v>
      </c>
      <c r="G39" s="2" t="s">
        <v>47</v>
      </c>
      <c r="H39" s="52">
        <v>1566</v>
      </c>
      <c r="I39" s="73"/>
      <c r="J39" s="69"/>
    </row>
    <row r="40" spans="1:10" x14ac:dyDescent="0.25">
      <c r="A40" s="70">
        <v>864</v>
      </c>
      <c r="B40" s="27">
        <v>3</v>
      </c>
      <c r="C40" s="74" t="s">
        <v>1438</v>
      </c>
      <c r="D40" s="2" t="s">
        <v>1439</v>
      </c>
      <c r="E40" s="2" t="s">
        <v>260</v>
      </c>
      <c r="F40" s="2" t="s">
        <v>1379</v>
      </c>
      <c r="G40" s="2" t="s">
        <v>43</v>
      </c>
      <c r="H40" s="63">
        <v>2552.31</v>
      </c>
      <c r="I40" s="73"/>
      <c r="J40" s="69"/>
    </row>
    <row r="41" spans="1:10" x14ac:dyDescent="0.25">
      <c r="A41" s="70">
        <v>865</v>
      </c>
      <c r="B41" s="27">
        <v>3</v>
      </c>
      <c r="C41" s="74" t="s">
        <v>1440</v>
      </c>
      <c r="D41" s="2" t="s">
        <v>1441</v>
      </c>
      <c r="E41" s="2" t="s">
        <v>1442</v>
      </c>
      <c r="F41" s="2">
        <v>2015</v>
      </c>
      <c r="G41" s="2" t="s">
        <v>47</v>
      </c>
      <c r="H41" s="49">
        <v>1164</v>
      </c>
      <c r="I41" s="73"/>
      <c r="J41" s="69"/>
    </row>
    <row r="42" spans="1:10" x14ac:dyDescent="0.25">
      <c r="A42" s="70">
        <v>866</v>
      </c>
      <c r="B42" s="27">
        <v>3</v>
      </c>
      <c r="C42" s="74" t="s">
        <v>1443</v>
      </c>
      <c r="D42" s="2" t="s">
        <v>1444</v>
      </c>
      <c r="E42" s="2" t="s">
        <v>260</v>
      </c>
      <c r="F42" s="2" t="s">
        <v>1379</v>
      </c>
      <c r="G42" s="2" t="s">
        <v>43</v>
      </c>
      <c r="H42" s="49">
        <v>1218</v>
      </c>
      <c r="I42" s="73"/>
      <c r="J42" s="69"/>
    </row>
    <row r="43" spans="1:10" x14ac:dyDescent="0.25">
      <c r="A43" s="70">
        <v>867</v>
      </c>
      <c r="B43" s="27">
        <v>3</v>
      </c>
      <c r="C43" s="74" t="s">
        <v>1443</v>
      </c>
      <c r="D43" s="2" t="s">
        <v>1444</v>
      </c>
      <c r="E43" s="2" t="s">
        <v>260</v>
      </c>
      <c r="F43" s="2" t="s">
        <v>1379</v>
      </c>
      <c r="G43" s="2" t="s">
        <v>43</v>
      </c>
      <c r="H43" s="49">
        <v>900</v>
      </c>
      <c r="I43" s="73"/>
      <c r="J43" s="69"/>
    </row>
    <row r="44" spans="1:10" x14ac:dyDescent="0.25">
      <c r="A44" s="39">
        <f>43-2</f>
        <v>41</v>
      </c>
      <c r="B44" s="39">
        <f>SUM(B3:B43)</f>
        <v>121</v>
      </c>
      <c r="C44" s="73"/>
      <c r="D44" s="73"/>
      <c r="E44" s="73"/>
      <c r="F44" s="73"/>
      <c r="G44" s="73"/>
      <c r="H44" s="75">
        <f>SUM(H3:H43)</f>
        <v>79061.8</v>
      </c>
      <c r="I44" s="73"/>
      <c r="J44" s="69"/>
    </row>
    <row r="45" spans="1:10" x14ac:dyDescent="0.25">
      <c r="A45" s="73"/>
      <c r="B45" s="73"/>
      <c r="C45" s="73"/>
      <c r="D45" s="73"/>
      <c r="E45" s="73"/>
      <c r="F45" s="73"/>
      <c r="G45" s="73"/>
      <c r="H45" s="73"/>
      <c r="I45" s="73"/>
      <c r="J45" s="69"/>
    </row>
    <row r="46" spans="1:10" x14ac:dyDescent="0.25">
      <c r="A46" s="41" t="s">
        <v>167</v>
      </c>
      <c r="B46" s="41" t="s">
        <v>168</v>
      </c>
      <c r="C46" s="73"/>
      <c r="D46" s="73"/>
      <c r="E46" s="73"/>
      <c r="F46" s="73"/>
      <c r="G46" s="73"/>
      <c r="H46" s="73"/>
      <c r="I46" s="73"/>
      <c r="J46" s="69"/>
    </row>
    <row r="47" spans="1:10" ht="26.25" x14ac:dyDescent="0.4">
      <c r="A47" s="42">
        <f>+A44</f>
        <v>41</v>
      </c>
      <c r="B47" s="42">
        <f>+B44</f>
        <v>121</v>
      </c>
      <c r="C47" s="76" t="s">
        <v>169</v>
      </c>
      <c r="D47" s="69"/>
      <c r="E47" s="69"/>
      <c r="F47" s="69"/>
      <c r="G47" s="69"/>
      <c r="H47" s="69"/>
      <c r="I47" s="69"/>
      <c r="J47" s="69"/>
    </row>
    <row r="48" spans="1:10" x14ac:dyDescent="0.25">
      <c r="A48" s="73"/>
      <c r="B48" s="73"/>
      <c r="C48" s="73"/>
      <c r="D48" s="73"/>
      <c r="E48" s="73"/>
      <c r="F48" s="73"/>
      <c r="G48" s="73"/>
      <c r="H48" s="73"/>
      <c r="I48" s="73"/>
      <c r="J48" s="73"/>
    </row>
    <row r="49" spans="1:10" x14ac:dyDescent="0.25">
      <c r="A49" s="3" t="s">
        <v>188</v>
      </c>
      <c r="B49" s="67" t="s">
        <v>34</v>
      </c>
      <c r="C49" s="55" t="s">
        <v>24</v>
      </c>
      <c r="D49" s="3" t="s">
        <v>35</v>
      </c>
      <c r="E49" s="3" t="s">
        <v>36</v>
      </c>
      <c r="F49" s="3" t="s">
        <v>37</v>
      </c>
      <c r="G49" s="3" t="s">
        <v>38</v>
      </c>
      <c r="H49" s="3" t="s">
        <v>39</v>
      </c>
      <c r="I49" s="77"/>
      <c r="J49" s="77"/>
    </row>
    <row r="50" spans="1:10" x14ac:dyDescent="0.25">
      <c r="A50" s="2" t="s">
        <v>216</v>
      </c>
      <c r="B50" s="2">
        <v>3</v>
      </c>
      <c r="C50" s="2" t="s">
        <v>1445</v>
      </c>
      <c r="D50" s="2" t="s">
        <v>1446</v>
      </c>
      <c r="E50" s="2">
        <v>2016</v>
      </c>
      <c r="F50" s="5"/>
      <c r="G50" s="2"/>
      <c r="H50" s="78">
        <v>259.2</v>
      </c>
      <c r="I50" s="73"/>
      <c r="J50" s="77"/>
    </row>
    <row r="51" spans="1:10" x14ac:dyDescent="0.25">
      <c r="A51" s="2" t="s">
        <v>216</v>
      </c>
      <c r="B51" s="2">
        <v>3</v>
      </c>
      <c r="C51" s="2" t="s">
        <v>1447</v>
      </c>
      <c r="D51" s="2" t="s">
        <v>1448</v>
      </c>
      <c r="E51" s="2">
        <v>2016</v>
      </c>
      <c r="F51" s="5"/>
      <c r="G51" s="2"/>
      <c r="H51" s="78">
        <v>547.20000000000005</v>
      </c>
      <c r="I51" s="73"/>
      <c r="J51" s="77"/>
    </row>
    <row r="52" spans="1:10" x14ac:dyDescent="0.25">
      <c r="A52" s="79"/>
      <c r="B52" s="79">
        <f>SUM(B50:B51)</f>
        <v>6</v>
      </c>
      <c r="C52" s="73"/>
      <c r="D52" s="73"/>
      <c r="E52" s="73"/>
      <c r="F52" s="73"/>
      <c r="G52" s="73"/>
      <c r="H52" s="75">
        <f>SUM(H50:H51)</f>
        <v>806.40000000000009</v>
      </c>
      <c r="I52" s="73"/>
      <c r="J52" s="77"/>
    </row>
    <row r="53" spans="1:10" x14ac:dyDescent="0.25">
      <c r="A53" s="73"/>
      <c r="B53" s="73"/>
      <c r="C53" s="73"/>
      <c r="D53" s="73"/>
      <c r="E53" s="73"/>
      <c r="F53" s="73"/>
      <c r="G53" s="73"/>
      <c r="H53" s="73"/>
      <c r="I53" s="73"/>
      <c r="J53" s="77"/>
    </row>
    <row r="54" spans="1:10" x14ac:dyDescent="0.25">
      <c r="A54" s="41" t="s">
        <v>167</v>
      </c>
      <c r="B54" s="41" t="s">
        <v>168</v>
      </c>
      <c r="C54" s="73"/>
      <c r="D54" s="73"/>
      <c r="E54" s="73"/>
      <c r="F54" s="73"/>
      <c r="G54" s="73"/>
      <c r="H54" s="73"/>
      <c r="I54" s="73"/>
      <c r="J54" s="77"/>
    </row>
    <row r="55" spans="1:10" ht="26.25" x14ac:dyDescent="0.4">
      <c r="A55" s="42">
        <v>2</v>
      </c>
      <c r="B55" s="42">
        <f>+B52</f>
        <v>6</v>
      </c>
      <c r="C55" s="80" t="s">
        <v>221</v>
      </c>
      <c r="D55" s="77"/>
      <c r="E55" s="77"/>
      <c r="F55" s="77"/>
      <c r="G55" s="77"/>
      <c r="H55" s="77"/>
      <c r="I55" s="77"/>
      <c r="J55" s="77"/>
    </row>
    <row r="56" spans="1:10" x14ac:dyDescent="0.25">
      <c r="A56" s="73"/>
      <c r="B56" s="73"/>
      <c r="C56" s="73"/>
      <c r="D56" s="73"/>
      <c r="E56" s="73"/>
      <c r="F56" s="73"/>
      <c r="G56" s="73"/>
      <c r="H56" s="73"/>
      <c r="I56" s="73"/>
      <c r="J56" s="73"/>
    </row>
    <row r="57" spans="1:10" x14ac:dyDescent="0.25">
      <c r="A57" s="73"/>
      <c r="B57" s="73"/>
      <c r="C57" s="73"/>
      <c r="D57" s="73"/>
      <c r="E57" s="73"/>
      <c r="F57" s="73"/>
      <c r="G57" s="73"/>
      <c r="H57" s="73"/>
      <c r="I57" s="73"/>
      <c r="J57" s="73"/>
    </row>
    <row r="58" spans="1:10" x14ac:dyDescent="0.25">
      <c r="A58" s="81"/>
      <c r="B58" s="81"/>
      <c r="C58" s="81"/>
      <c r="D58" s="81"/>
      <c r="E58" s="81"/>
      <c r="F58" s="81"/>
      <c r="G58" s="81"/>
      <c r="H58" s="81"/>
      <c r="I58" s="81"/>
      <c r="J58" s="81"/>
    </row>
    <row r="59" spans="1:10" x14ac:dyDescent="0.25">
      <c r="A59" s="73"/>
      <c r="B59" s="73"/>
      <c r="C59" s="73"/>
      <c r="D59" s="73"/>
      <c r="E59" s="73"/>
      <c r="F59" s="73"/>
      <c r="G59" s="73"/>
      <c r="H59" s="73"/>
      <c r="I59" s="73"/>
      <c r="J59" s="81"/>
    </row>
    <row r="60" spans="1:10" ht="21" x14ac:dyDescent="0.35">
      <c r="A60" s="41" t="s">
        <v>167</v>
      </c>
      <c r="B60" s="41" t="s">
        <v>168</v>
      </c>
      <c r="C60" s="73"/>
      <c r="D60" s="73"/>
      <c r="E60" s="73"/>
      <c r="F60" s="73"/>
      <c r="G60" s="82" t="s">
        <v>39</v>
      </c>
      <c r="H60" s="83">
        <f>+H44+H52</f>
        <v>79868.2</v>
      </c>
      <c r="I60" s="73"/>
      <c r="J60" s="81"/>
    </row>
    <row r="61" spans="1:10" ht="26.25" x14ac:dyDescent="0.4">
      <c r="A61" s="42">
        <f>+A47+A55</f>
        <v>43</v>
      </c>
      <c r="B61" s="42">
        <f>+B47+B55</f>
        <v>127</v>
      </c>
      <c r="C61" s="84" t="s">
        <v>170</v>
      </c>
      <c r="D61" s="81"/>
      <c r="E61" s="81"/>
      <c r="F61" s="81"/>
      <c r="G61" s="81"/>
      <c r="H61" s="81"/>
      <c r="I61" s="81"/>
      <c r="J61" s="81"/>
    </row>
    <row r="63" spans="1:10" x14ac:dyDescent="0.25">
      <c r="E63" s="41" t="s">
        <v>167</v>
      </c>
      <c r="F63" s="41" t="s">
        <v>168</v>
      </c>
    </row>
    <row r="64" spans="1:10" ht="26.25" x14ac:dyDescent="0.4">
      <c r="E64" s="42">
        <f>+A61+A47</f>
        <v>84</v>
      </c>
      <c r="F64" s="42">
        <f>+B61+B47</f>
        <v>248</v>
      </c>
      <c r="G64" s="46" t="s">
        <v>2916</v>
      </c>
      <c r="H64" s="191">
        <f>+H60</f>
        <v>79868.2</v>
      </c>
    </row>
  </sheetData>
  <mergeCells count="1">
    <mergeCell ref="A1:J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J115"/>
  <sheetViews>
    <sheetView workbookViewId="0">
      <selection activeCell="C8" sqref="C8"/>
    </sheetView>
  </sheetViews>
  <sheetFormatPr baseColWidth="10" defaultColWidth="10.7109375" defaultRowHeight="15" x14ac:dyDescent="0.25"/>
  <cols>
    <col min="3" max="3" width="66.28515625" customWidth="1"/>
    <col min="4" max="4" width="43" customWidth="1"/>
    <col min="5" max="5" width="26.140625" customWidth="1"/>
    <col min="6" max="6" width="20" customWidth="1"/>
    <col min="7" max="7" width="21.28515625" customWidth="1"/>
    <col min="8" max="8" width="19.85546875" customWidth="1"/>
    <col min="10" max="10" width="3.85546875" customWidth="1"/>
  </cols>
  <sheetData>
    <row r="1" spans="1:10" ht="27.75" x14ac:dyDescent="0.4">
      <c r="A1" s="232" t="s">
        <v>1806</v>
      </c>
      <c r="B1" s="232"/>
      <c r="C1" s="232"/>
      <c r="D1" s="232"/>
      <c r="E1" s="232"/>
      <c r="F1" s="232"/>
      <c r="G1" s="232"/>
      <c r="H1" s="232"/>
      <c r="I1" s="232"/>
      <c r="J1" s="232"/>
    </row>
    <row r="2" spans="1:10" x14ac:dyDescent="0.25">
      <c r="A2" s="153" t="s">
        <v>33</v>
      </c>
      <c r="B2" s="154" t="s">
        <v>34</v>
      </c>
      <c r="C2" s="23" t="s">
        <v>25</v>
      </c>
      <c r="D2" s="7" t="s">
        <v>35</v>
      </c>
      <c r="E2" s="7" t="s">
        <v>36</v>
      </c>
      <c r="F2" s="7" t="s">
        <v>37</v>
      </c>
      <c r="G2" s="7" t="s">
        <v>38</v>
      </c>
      <c r="H2" s="155" t="s">
        <v>39</v>
      </c>
      <c r="I2" s="69"/>
      <c r="J2" s="69"/>
    </row>
    <row r="3" spans="1:10" x14ac:dyDescent="0.25">
      <c r="A3" s="70">
        <v>869</v>
      </c>
      <c r="B3" s="27">
        <v>1</v>
      </c>
      <c r="C3" s="74" t="s">
        <v>1449</v>
      </c>
      <c r="D3" s="2" t="s">
        <v>1450</v>
      </c>
      <c r="E3" s="2" t="s">
        <v>1451</v>
      </c>
      <c r="F3" s="2"/>
      <c r="G3" s="2" t="s">
        <v>43</v>
      </c>
      <c r="H3" s="49">
        <v>2350</v>
      </c>
      <c r="I3" s="73"/>
      <c r="J3" s="69"/>
    </row>
    <row r="4" spans="1:10" x14ac:dyDescent="0.25">
      <c r="A4" s="70">
        <v>871</v>
      </c>
      <c r="B4" s="27">
        <v>1</v>
      </c>
      <c r="C4" s="74" t="s">
        <v>1452</v>
      </c>
      <c r="D4" s="2" t="s">
        <v>1453</v>
      </c>
      <c r="E4" s="2"/>
      <c r="F4" s="2"/>
      <c r="G4" s="2" t="s">
        <v>43</v>
      </c>
      <c r="H4" s="50">
        <v>3588</v>
      </c>
      <c r="I4" s="73"/>
      <c r="J4" s="69"/>
    </row>
    <row r="5" spans="1:10" x14ac:dyDescent="0.25">
      <c r="A5" s="70">
        <v>872</v>
      </c>
      <c r="B5" s="93">
        <v>1</v>
      </c>
      <c r="C5" s="98" t="s">
        <v>1454</v>
      </c>
      <c r="D5" s="2" t="s">
        <v>366</v>
      </c>
      <c r="E5" s="2" t="s">
        <v>414</v>
      </c>
      <c r="F5" s="2"/>
      <c r="G5" s="2" t="s">
        <v>43</v>
      </c>
      <c r="H5" s="49">
        <v>231</v>
      </c>
      <c r="I5" s="73"/>
      <c r="J5" s="69"/>
    </row>
    <row r="6" spans="1:10" x14ac:dyDescent="0.25">
      <c r="A6" s="70">
        <v>873</v>
      </c>
      <c r="B6" s="27">
        <v>1</v>
      </c>
      <c r="C6" s="74" t="s">
        <v>1455</v>
      </c>
      <c r="D6" s="2" t="s">
        <v>369</v>
      </c>
      <c r="E6" s="2" t="s">
        <v>414</v>
      </c>
      <c r="F6" s="2"/>
      <c r="G6" s="2" t="s">
        <v>43</v>
      </c>
      <c r="H6" s="52">
        <v>1765</v>
      </c>
      <c r="I6" s="73"/>
      <c r="J6" s="69"/>
    </row>
    <row r="7" spans="1:10" x14ac:dyDescent="0.25">
      <c r="A7" s="70">
        <v>874</v>
      </c>
      <c r="B7" s="27">
        <v>1</v>
      </c>
      <c r="C7" s="74" t="s">
        <v>370</v>
      </c>
      <c r="D7" s="2" t="s">
        <v>371</v>
      </c>
      <c r="E7" s="2" t="s">
        <v>414</v>
      </c>
      <c r="F7" s="2"/>
      <c r="G7" s="2" t="s">
        <v>43</v>
      </c>
      <c r="H7" s="50">
        <v>1357</v>
      </c>
      <c r="I7" s="73"/>
      <c r="J7" s="69"/>
    </row>
    <row r="8" spans="1:10" x14ac:dyDescent="0.25">
      <c r="A8" s="70">
        <v>876</v>
      </c>
      <c r="B8" s="27">
        <v>1</v>
      </c>
      <c r="C8" s="74" t="s">
        <v>1456</v>
      </c>
      <c r="D8" s="2" t="s">
        <v>1457</v>
      </c>
      <c r="E8" s="2" t="s">
        <v>1458</v>
      </c>
      <c r="F8" s="2"/>
      <c r="G8" s="2" t="s">
        <v>47</v>
      </c>
      <c r="H8" s="52">
        <v>936</v>
      </c>
      <c r="I8" s="73"/>
      <c r="J8" s="69"/>
    </row>
    <row r="9" spans="1:10" x14ac:dyDescent="0.25">
      <c r="A9" s="70">
        <v>879</v>
      </c>
      <c r="B9" s="27">
        <v>1</v>
      </c>
      <c r="C9" s="74" t="s">
        <v>1459</v>
      </c>
      <c r="D9" s="2" t="s">
        <v>1460</v>
      </c>
      <c r="E9" s="2" t="s">
        <v>1461</v>
      </c>
      <c r="F9" s="2">
        <v>2011</v>
      </c>
      <c r="G9" s="2" t="s">
        <v>47</v>
      </c>
      <c r="H9" s="52">
        <v>2553</v>
      </c>
      <c r="I9" s="73"/>
      <c r="J9" s="69"/>
    </row>
    <row r="10" spans="1:10" x14ac:dyDescent="0.25">
      <c r="A10" s="70">
        <v>882</v>
      </c>
      <c r="B10" s="27">
        <v>1</v>
      </c>
      <c r="C10" s="74" t="s">
        <v>1462</v>
      </c>
      <c r="D10" s="2" t="s">
        <v>1463</v>
      </c>
      <c r="E10" s="2" t="s">
        <v>1461</v>
      </c>
      <c r="F10" s="2"/>
      <c r="G10" s="2" t="s">
        <v>43</v>
      </c>
      <c r="H10" s="52">
        <v>932</v>
      </c>
      <c r="I10" s="73"/>
      <c r="J10" s="69"/>
    </row>
    <row r="11" spans="1:10" x14ac:dyDescent="0.25">
      <c r="A11" s="70">
        <v>883</v>
      </c>
      <c r="B11" s="27">
        <v>1</v>
      </c>
      <c r="C11" s="74" t="s">
        <v>1464</v>
      </c>
      <c r="D11" s="2" t="s">
        <v>1465</v>
      </c>
      <c r="E11" s="2" t="s">
        <v>1466</v>
      </c>
      <c r="F11" s="2">
        <v>2005</v>
      </c>
      <c r="G11" s="2" t="s">
        <v>43</v>
      </c>
      <c r="H11" s="107">
        <v>6692</v>
      </c>
      <c r="I11" s="73"/>
      <c r="J11" s="69"/>
    </row>
    <row r="12" spans="1:10" x14ac:dyDescent="0.25">
      <c r="A12" s="70">
        <v>885</v>
      </c>
      <c r="B12" s="27">
        <v>1</v>
      </c>
      <c r="C12" s="74" t="s">
        <v>1467</v>
      </c>
      <c r="D12" s="2" t="s">
        <v>1468</v>
      </c>
      <c r="E12" s="2" t="s">
        <v>1469</v>
      </c>
      <c r="F12" s="2"/>
      <c r="G12" s="2" t="s">
        <v>47</v>
      </c>
      <c r="H12" s="107">
        <v>4439</v>
      </c>
      <c r="I12" s="73"/>
      <c r="J12" s="69"/>
    </row>
    <row r="13" spans="1:10" x14ac:dyDescent="0.25">
      <c r="A13" s="70">
        <v>889</v>
      </c>
      <c r="B13" s="27">
        <v>1</v>
      </c>
      <c r="C13" s="74" t="s">
        <v>1470</v>
      </c>
      <c r="D13" s="2" t="s">
        <v>1471</v>
      </c>
      <c r="E13" s="2" t="s">
        <v>1469</v>
      </c>
      <c r="F13" s="2">
        <v>2011</v>
      </c>
      <c r="G13" s="2" t="s">
        <v>43</v>
      </c>
      <c r="H13" s="63">
        <v>696.9</v>
      </c>
      <c r="I13" s="73"/>
      <c r="J13" s="69"/>
    </row>
    <row r="14" spans="1:10" x14ac:dyDescent="0.25">
      <c r="A14" s="70">
        <v>892</v>
      </c>
      <c r="B14" s="27">
        <v>1</v>
      </c>
      <c r="C14" s="74" t="s">
        <v>1472</v>
      </c>
      <c r="D14" s="2" t="s">
        <v>1473</v>
      </c>
      <c r="E14" s="2" t="s">
        <v>1451</v>
      </c>
      <c r="F14" s="2">
        <v>1998</v>
      </c>
      <c r="G14" s="2" t="s">
        <v>43</v>
      </c>
      <c r="H14" s="52">
        <v>2139</v>
      </c>
      <c r="I14" s="73"/>
      <c r="J14" s="69"/>
    </row>
    <row r="15" spans="1:10" x14ac:dyDescent="0.25">
      <c r="A15" s="70">
        <v>893</v>
      </c>
      <c r="B15" s="27">
        <v>1</v>
      </c>
      <c r="C15" s="74" t="s">
        <v>1474</v>
      </c>
      <c r="D15" s="2" t="s">
        <v>1475</v>
      </c>
      <c r="E15" s="2" t="s">
        <v>1476</v>
      </c>
      <c r="F15" s="2"/>
      <c r="G15" s="2" t="s">
        <v>43</v>
      </c>
      <c r="H15" s="49">
        <v>2075</v>
      </c>
      <c r="I15" s="73"/>
      <c r="J15" s="69"/>
    </row>
    <row r="16" spans="1:10" x14ac:dyDescent="0.25">
      <c r="A16" s="70">
        <v>894</v>
      </c>
      <c r="B16" s="27">
        <v>1</v>
      </c>
      <c r="C16" s="74" t="s">
        <v>1477</v>
      </c>
      <c r="D16" s="2" t="s">
        <v>1478</v>
      </c>
      <c r="E16" s="2" t="s">
        <v>383</v>
      </c>
      <c r="F16" s="2"/>
      <c r="G16" s="2" t="s">
        <v>43</v>
      </c>
      <c r="H16" s="52">
        <v>3110</v>
      </c>
      <c r="I16" s="73"/>
      <c r="J16" s="69"/>
    </row>
    <row r="17" spans="1:10" x14ac:dyDescent="0.25">
      <c r="A17" s="70">
        <v>896</v>
      </c>
      <c r="B17" s="93">
        <v>1</v>
      </c>
      <c r="C17" s="98" t="s">
        <v>1479</v>
      </c>
      <c r="D17" s="2" t="s">
        <v>1480</v>
      </c>
      <c r="E17" s="2" t="s">
        <v>1481</v>
      </c>
      <c r="F17" s="2"/>
      <c r="G17" s="2" t="s">
        <v>43</v>
      </c>
      <c r="H17" s="107">
        <v>2907</v>
      </c>
      <c r="I17" s="73"/>
      <c r="J17" s="69"/>
    </row>
    <row r="18" spans="1:10" x14ac:dyDescent="0.25">
      <c r="A18" s="70">
        <v>897</v>
      </c>
      <c r="B18" s="27">
        <v>1</v>
      </c>
      <c r="C18" s="74" t="s">
        <v>1482</v>
      </c>
      <c r="D18" s="2" t="s">
        <v>1483</v>
      </c>
      <c r="E18" s="2" t="s">
        <v>1461</v>
      </c>
      <c r="F18" s="2">
        <v>2013</v>
      </c>
      <c r="G18" s="2" t="s">
        <v>47</v>
      </c>
      <c r="H18" s="52">
        <v>2104</v>
      </c>
      <c r="I18" s="73"/>
      <c r="J18" s="69"/>
    </row>
    <row r="19" spans="1:10" x14ac:dyDescent="0.25">
      <c r="A19" s="70">
        <v>899</v>
      </c>
      <c r="B19" s="27">
        <v>5</v>
      </c>
      <c r="C19" s="74" t="s">
        <v>1484</v>
      </c>
      <c r="D19" s="2" t="s">
        <v>1485</v>
      </c>
      <c r="E19" s="2" t="s">
        <v>1486</v>
      </c>
      <c r="F19" s="2"/>
      <c r="G19" s="2" t="s">
        <v>43</v>
      </c>
      <c r="H19" s="63">
        <v>1931.55</v>
      </c>
      <c r="I19" s="73"/>
      <c r="J19" s="69"/>
    </row>
    <row r="20" spans="1:10" x14ac:dyDescent="0.25">
      <c r="A20" s="70">
        <v>900</v>
      </c>
      <c r="B20" s="27">
        <v>1</v>
      </c>
      <c r="C20" s="74" t="s">
        <v>1487</v>
      </c>
      <c r="D20" s="2" t="s">
        <v>1488</v>
      </c>
      <c r="E20" s="2" t="s">
        <v>1489</v>
      </c>
      <c r="F20" s="2"/>
      <c r="G20" s="2" t="s">
        <v>47</v>
      </c>
      <c r="H20" s="52">
        <v>2899</v>
      </c>
      <c r="I20" s="73"/>
      <c r="J20" s="69"/>
    </row>
    <row r="21" spans="1:10" x14ac:dyDescent="0.25">
      <c r="A21" s="70">
        <v>902</v>
      </c>
      <c r="B21" s="27">
        <v>5</v>
      </c>
      <c r="C21" s="74" t="s">
        <v>1490</v>
      </c>
      <c r="D21" s="2" t="s">
        <v>1491</v>
      </c>
      <c r="E21" s="2" t="s">
        <v>1492</v>
      </c>
      <c r="F21" s="2"/>
      <c r="G21" s="2" t="s">
        <v>43</v>
      </c>
      <c r="H21" s="107">
        <v>6805</v>
      </c>
      <c r="I21" s="73"/>
      <c r="J21" s="69"/>
    </row>
    <row r="22" spans="1:10" x14ac:dyDescent="0.25">
      <c r="A22" s="70">
        <v>905</v>
      </c>
      <c r="B22" s="27">
        <v>5</v>
      </c>
      <c r="C22" s="74" t="s">
        <v>1493</v>
      </c>
      <c r="D22" s="2" t="s">
        <v>1494</v>
      </c>
      <c r="E22" s="2" t="s">
        <v>383</v>
      </c>
      <c r="F22" s="2"/>
      <c r="G22" s="2" t="s">
        <v>43</v>
      </c>
      <c r="H22" s="51">
        <v>1995</v>
      </c>
      <c r="I22" s="73"/>
      <c r="J22" s="69"/>
    </row>
    <row r="23" spans="1:10" x14ac:dyDescent="0.25">
      <c r="A23" s="70">
        <v>906</v>
      </c>
      <c r="B23" s="27">
        <v>1</v>
      </c>
      <c r="C23" s="74" t="s">
        <v>1495</v>
      </c>
      <c r="D23" s="2" t="s">
        <v>1496</v>
      </c>
      <c r="E23" s="2"/>
      <c r="F23" s="2"/>
      <c r="G23" s="2" t="s">
        <v>43</v>
      </c>
      <c r="H23" s="107">
        <v>1892</v>
      </c>
      <c r="I23" s="73"/>
      <c r="J23" s="69"/>
    </row>
    <row r="24" spans="1:10" x14ac:dyDescent="0.25">
      <c r="A24" s="70">
        <v>911</v>
      </c>
      <c r="B24" s="27">
        <v>5</v>
      </c>
      <c r="C24" s="74" t="s">
        <v>1497</v>
      </c>
      <c r="D24" s="2" t="s">
        <v>1498</v>
      </c>
      <c r="E24" s="2" t="s">
        <v>1451</v>
      </c>
      <c r="F24" s="2"/>
      <c r="G24" s="2" t="s">
        <v>43</v>
      </c>
      <c r="H24" s="52">
        <v>11825</v>
      </c>
      <c r="I24" s="73"/>
      <c r="J24" s="69"/>
    </row>
    <row r="25" spans="1:10" x14ac:dyDescent="0.25">
      <c r="A25" s="70">
        <v>912</v>
      </c>
      <c r="B25" s="27">
        <v>1</v>
      </c>
      <c r="C25" s="74" t="s">
        <v>1499</v>
      </c>
      <c r="D25" s="2" t="s">
        <v>1500</v>
      </c>
      <c r="E25" s="2" t="s">
        <v>1461</v>
      </c>
      <c r="F25" s="2">
        <v>2012</v>
      </c>
      <c r="G25" s="2" t="s">
        <v>43</v>
      </c>
      <c r="H25" s="52">
        <v>2240</v>
      </c>
      <c r="I25" s="73"/>
      <c r="J25" s="69"/>
    </row>
    <row r="26" spans="1:10" x14ac:dyDescent="0.25">
      <c r="A26" s="70">
        <v>913</v>
      </c>
      <c r="B26" s="27">
        <v>1</v>
      </c>
      <c r="C26" s="74" t="s">
        <v>1501</v>
      </c>
      <c r="D26" s="2" t="s">
        <v>1502</v>
      </c>
      <c r="E26" s="2" t="s">
        <v>1503</v>
      </c>
      <c r="F26" s="2"/>
      <c r="G26" s="2" t="s">
        <v>43</v>
      </c>
      <c r="H26" s="52">
        <v>3137</v>
      </c>
      <c r="I26" s="73"/>
      <c r="J26" s="69"/>
    </row>
    <row r="27" spans="1:10" x14ac:dyDescent="0.25">
      <c r="A27" s="70">
        <v>914</v>
      </c>
      <c r="B27" s="27">
        <v>1</v>
      </c>
      <c r="C27" s="74" t="s">
        <v>1504</v>
      </c>
      <c r="D27" s="2" t="s">
        <v>1505</v>
      </c>
      <c r="E27" s="2" t="s">
        <v>1506</v>
      </c>
      <c r="F27" s="2"/>
      <c r="G27" s="2" t="s">
        <v>47</v>
      </c>
      <c r="H27" s="107">
        <v>5481</v>
      </c>
      <c r="I27" s="73"/>
      <c r="J27" s="69"/>
    </row>
    <row r="28" spans="1:10" x14ac:dyDescent="0.25">
      <c r="A28" s="70">
        <v>915</v>
      </c>
      <c r="B28" s="27">
        <v>1</v>
      </c>
      <c r="C28" s="74" t="s">
        <v>1507</v>
      </c>
      <c r="D28" s="2" t="s">
        <v>1508</v>
      </c>
      <c r="E28" s="2" t="s">
        <v>1509</v>
      </c>
      <c r="F28" s="2"/>
      <c r="G28" s="2" t="s">
        <v>43</v>
      </c>
      <c r="H28" s="50">
        <v>1990</v>
      </c>
      <c r="I28" s="73"/>
      <c r="J28" s="69"/>
    </row>
    <row r="29" spans="1:10" x14ac:dyDescent="0.25">
      <c r="A29" s="70">
        <v>917</v>
      </c>
      <c r="B29" s="27">
        <v>5</v>
      </c>
      <c r="C29" s="74" t="s">
        <v>1510</v>
      </c>
      <c r="D29" s="2" t="s">
        <v>1511</v>
      </c>
      <c r="E29" s="2" t="s">
        <v>1512</v>
      </c>
      <c r="F29" s="2"/>
      <c r="G29" s="2" t="s">
        <v>43</v>
      </c>
      <c r="H29" s="51">
        <v>8885</v>
      </c>
      <c r="I29" s="73"/>
      <c r="J29" s="69"/>
    </row>
    <row r="30" spans="1:10" x14ac:dyDescent="0.25">
      <c r="A30" s="70">
        <v>918</v>
      </c>
      <c r="B30" s="27">
        <v>1</v>
      </c>
      <c r="C30" s="74" t="s">
        <v>1513</v>
      </c>
      <c r="D30" s="2" t="s">
        <v>1514</v>
      </c>
      <c r="E30" s="2" t="s">
        <v>1461</v>
      </c>
      <c r="F30" s="2"/>
      <c r="G30" s="2" t="s">
        <v>43</v>
      </c>
      <c r="H30" s="107">
        <v>3311</v>
      </c>
      <c r="I30" s="73"/>
      <c r="J30" s="69"/>
    </row>
    <row r="31" spans="1:10" x14ac:dyDescent="0.25">
      <c r="A31" s="70">
        <v>919</v>
      </c>
      <c r="B31" s="27">
        <v>1</v>
      </c>
      <c r="C31" s="74" t="s">
        <v>1515</v>
      </c>
      <c r="D31" s="2" t="s">
        <v>1516</v>
      </c>
      <c r="E31" s="2" t="s">
        <v>1517</v>
      </c>
      <c r="F31" s="2"/>
      <c r="G31" s="2" t="s">
        <v>43</v>
      </c>
      <c r="H31" s="50">
        <v>3000</v>
      </c>
      <c r="I31" s="73"/>
      <c r="J31" s="69"/>
    </row>
    <row r="32" spans="1:10" x14ac:dyDescent="0.25">
      <c r="A32" s="70">
        <v>920</v>
      </c>
      <c r="B32" s="27">
        <v>1</v>
      </c>
      <c r="C32" s="74" t="s">
        <v>1518</v>
      </c>
      <c r="D32" s="2" t="s">
        <v>1519</v>
      </c>
      <c r="E32" s="2" t="s">
        <v>1520</v>
      </c>
      <c r="F32" s="2">
        <v>2012</v>
      </c>
      <c r="G32" s="2" t="s">
        <v>47</v>
      </c>
      <c r="H32" s="50">
        <v>8100</v>
      </c>
      <c r="I32" s="73"/>
      <c r="J32" s="69"/>
    </row>
    <row r="33" spans="1:10" x14ac:dyDescent="0.25">
      <c r="A33" s="70">
        <v>921</v>
      </c>
      <c r="B33" s="27">
        <v>1</v>
      </c>
      <c r="C33" s="74" t="s">
        <v>1521</v>
      </c>
      <c r="D33" s="2" t="s">
        <v>1522</v>
      </c>
      <c r="E33" s="2" t="s">
        <v>1461</v>
      </c>
      <c r="F33" s="2">
        <v>2011</v>
      </c>
      <c r="G33" s="2" t="s">
        <v>43</v>
      </c>
      <c r="H33" s="52">
        <v>2961</v>
      </c>
      <c r="I33" s="73"/>
      <c r="J33" s="69"/>
    </row>
    <row r="34" spans="1:10" x14ac:dyDescent="0.25">
      <c r="A34" s="70">
        <v>923</v>
      </c>
      <c r="B34" s="27">
        <v>1</v>
      </c>
      <c r="C34" s="74" t="s">
        <v>1523</v>
      </c>
      <c r="D34" s="2" t="s">
        <v>1524</v>
      </c>
      <c r="E34" s="2" t="s">
        <v>1525</v>
      </c>
      <c r="F34" s="2">
        <v>2013</v>
      </c>
      <c r="G34" s="2" t="s">
        <v>43</v>
      </c>
      <c r="H34" s="52">
        <v>1120</v>
      </c>
      <c r="I34" s="73"/>
      <c r="J34" s="69"/>
    </row>
    <row r="35" spans="1:10" x14ac:dyDescent="0.25">
      <c r="A35" s="70">
        <v>924</v>
      </c>
      <c r="B35" s="27">
        <v>1</v>
      </c>
      <c r="C35" s="74" t="s">
        <v>1526</v>
      </c>
      <c r="D35" s="2" t="s">
        <v>1527</v>
      </c>
      <c r="E35" s="2" t="s">
        <v>1466</v>
      </c>
      <c r="F35" s="2">
        <v>2012</v>
      </c>
      <c r="G35" s="2" t="s">
        <v>43</v>
      </c>
      <c r="H35" s="52">
        <v>1303</v>
      </c>
      <c r="I35" s="73"/>
      <c r="J35" s="69"/>
    </row>
    <row r="36" spans="1:10" x14ac:dyDescent="0.25">
      <c r="A36" s="70">
        <v>925</v>
      </c>
      <c r="B36" s="27">
        <v>5</v>
      </c>
      <c r="C36" s="74" t="s">
        <v>1528</v>
      </c>
      <c r="D36" s="2" t="s">
        <v>1529</v>
      </c>
      <c r="E36" s="2" t="s">
        <v>1530</v>
      </c>
      <c r="F36" s="2">
        <v>2013</v>
      </c>
      <c r="G36" s="2" t="s">
        <v>43</v>
      </c>
      <c r="H36" s="107">
        <v>1620</v>
      </c>
      <c r="I36" s="73"/>
      <c r="J36" s="69"/>
    </row>
    <row r="37" spans="1:10" x14ac:dyDescent="0.25">
      <c r="A37" s="70">
        <v>926</v>
      </c>
      <c r="B37" s="27">
        <v>1</v>
      </c>
      <c r="C37" s="74" t="s">
        <v>1531</v>
      </c>
      <c r="D37" s="2" t="s">
        <v>1532</v>
      </c>
      <c r="E37" s="2" t="s">
        <v>1461</v>
      </c>
      <c r="F37" s="2">
        <v>2011</v>
      </c>
      <c r="G37" s="2" t="s">
        <v>47</v>
      </c>
      <c r="H37" s="52">
        <v>1996</v>
      </c>
      <c r="I37" s="73"/>
      <c r="J37" s="69"/>
    </row>
    <row r="38" spans="1:10" x14ac:dyDescent="0.25">
      <c r="A38" s="70">
        <v>927</v>
      </c>
      <c r="B38" s="27">
        <v>1</v>
      </c>
      <c r="C38" s="74" t="s">
        <v>1533</v>
      </c>
      <c r="D38" s="2" t="s">
        <v>1534</v>
      </c>
      <c r="E38" s="2" t="s">
        <v>1535</v>
      </c>
      <c r="F38" s="2"/>
      <c r="G38" s="2" t="s">
        <v>43</v>
      </c>
      <c r="H38" s="107">
        <v>4446</v>
      </c>
      <c r="I38" s="73"/>
      <c r="J38" s="69"/>
    </row>
    <row r="39" spans="1:10" x14ac:dyDescent="0.25">
      <c r="A39" s="70">
        <v>928</v>
      </c>
      <c r="B39" s="27">
        <v>1</v>
      </c>
      <c r="C39" s="74" t="s">
        <v>1536</v>
      </c>
      <c r="D39" s="2" t="s">
        <v>1537</v>
      </c>
      <c r="E39" s="2" t="s">
        <v>1538</v>
      </c>
      <c r="F39" s="2">
        <v>2010</v>
      </c>
      <c r="G39" s="2" t="s">
        <v>43</v>
      </c>
      <c r="H39" s="52">
        <v>2677</v>
      </c>
      <c r="I39" s="73"/>
      <c r="J39" s="69"/>
    </row>
    <row r="40" spans="1:10" x14ac:dyDescent="0.25">
      <c r="A40" s="70">
        <v>929</v>
      </c>
      <c r="B40" s="27">
        <v>1</v>
      </c>
      <c r="C40" s="74" t="s">
        <v>1539</v>
      </c>
      <c r="D40" s="2" t="s">
        <v>1540</v>
      </c>
      <c r="E40" s="2" t="s">
        <v>414</v>
      </c>
      <c r="F40" s="2"/>
      <c r="G40" s="2" t="s">
        <v>43</v>
      </c>
      <c r="H40" s="52">
        <v>1203</v>
      </c>
      <c r="I40" s="73"/>
      <c r="J40" s="69"/>
    </row>
    <row r="41" spans="1:10" x14ac:dyDescent="0.25">
      <c r="A41" s="70">
        <v>930</v>
      </c>
      <c r="B41" s="27">
        <v>1</v>
      </c>
      <c r="C41" s="74" t="s">
        <v>1541</v>
      </c>
      <c r="D41" s="2" t="s">
        <v>1542</v>
      </c>
      <c r="E41" s="2" t="s">
        <v>1489</v>
      </c>
      <c r="F41" s="2"/>
      <c r="G41" s="2" t="s">
        <v>47</v>
      </c>
      <c r="H41" s="52">
        <v>3644</v>
      </c>
      <c r="I41" s="73"/>
      <c r="J41" s="69"/>
    </row>
    <row r="42" spans="1:10" x14ac:dyDescent="0.25">
      <c r="A42" s="70">
        <v>931</v>
      </c>
      <c r="B42" s="27">
        <v>1</v>
      </c>
      <c r="C42" s="74" t="s">
        <v>1543</v>
      </c>
      <c r="D42" s="2" t="s">
        <v>1544</v>
      </c>
      <c r="E42" s="2"/>
      <c r="F42" s="2"/>
      <c r="G42" s="2" t="s">
        <v>43</v>
      </c>
      <c r="H42" s="50">
        <v>2640</v>
      </c>
      <c r="I42" s="73"/>
      <c r="J42" s="69"/>
    </row>
    <row r="43" spans="1:10" x14ac:dyDescent="0.25">
      <c r="A43" s="70">
        <v>932</v>
      </c>
      <c r="B43" s="27">
        <v>1</v>
      </c>
      <c r="C43" s="74" t="s">
        <v>1545</v>
      </c>
      <c r="D43" s="2" t="s">
        <v>1546</v>
      </c>
      <c r="E43" s="2" t="s">
        <v>1547</v>
      </c>
      <c r="F43" s="2">
        <v>2007</v>
      </c>
      <c r="G43" s="2" t="s">
        <v>43</v>
      </c>
      <c r="H43" s="52">
        <v>2349</v>
      </c>
      <c r="I43" s="73"/>
      <c r="J43" s="69"/>
    </row>
    <row r="44" spans="1:10" x14ac:dyDescent="0.25">
      <c r="A44" s="70">
        <v>933</v>
      </c>
      <c r="B44" s="27">
        <v>1</v>
      </c>
      <c r="C44" s="74" t="s">
        <v>1548</v>
      </c>
      <c r="D44" s="2" t="s">
        <v>1549</v>
      </c>
      <c r="E44" s="2" t="s">
        <v>1550</v>
      </c>
      <c r="F44" s="2">
        <v>2012</v>
      </c>
      <c r="G44" s="2" t="s">
        <v>43</v>
      </c>
      <c r="H44" s="50">
        <v>3762</v>
      </c>
      <c r="I44" s="73"/>
      <c r="J44" s="69"/>
    </row>
    <row r="45" spans="1:10" x14ac:dyDescent="0.25">
      <c r="A45" s="70">
        <v>937</v>
      </c>
      <c r="B45" s="27">
        <v>1</v>
      </c>
      <c r="C45" s="74" t="s">
        <v>1551</v>
      </c>
      <c r="D45" s="2" t="s">
        <v>1552</v>
      </c>
      <c r="E45" s="2" t="s">
        <v>1553</v>
      </c>
      <c r="F45" s="2">
        <v>2014</v>
      </c>
      <c r="G45" s="2" t="s">
        <v>47</v>
      </c>
      <c r="H45" s="49">
        <v>5198</v>
      </c>
      <c r="I45" s="73"/>
      <c r="J45" s="69"/>
    </row>
    <row r="46" spans="1:10" x14ac:dyDescent="0.25">
      <c r="A46" s="70">
        <v>938</v>
      </c>
      <c r="B46" s="27">
        <v>1</v>
      </c>
      <c r="C46" s="74" t="s">
        <v>1554</v>
      </c>
      <c r="D46" s="2" t="s">
        <v>1555</v>
      </c>
      <c r="E46" s="2" t="s">
        <v>1451</v>
      </c>
      <c r="F46" s="2"/>
      <c r="G46" s="2" t="s">
        <v>43</v>
      </c>
      <c r="H46" s="52">
        <v>3271</v>
      </c>
      <c r="I46" s="73"/>
      <c r="J46" s="69"/>
    </row>
    <row r="47" spans="1:10" x14ac:dyDescent="0.25">
      <c r="A47" s="70">
        <v>939</v>
      </c>
      <c r="B47" s="27">
        <v>1</v>
      </c>
      <c r="C47" s="74" t="s">
        <v>1556</v>
      </c>
      <c r="D47" s="2" t="s">
        <v>1557</v>
      </c>
      <c r="E47" s="2" t="s">
        <v>414</v>
      </c>
      <c r="F47" s="2">
        <v>2014</v>
      </c>
      <c r="G47" s="2" t="s">
        <v>43</v>
      </c>
      <c r="H47" s="52">
        <v>2172</v>
      </c>
      <c r="I47" s="73"/>
      <c r="J47" s="69"/>
    </row>
    <row r="48" spans="1:10" x14ac:dyDescent="0.25">
      <c r="A48" s="70">
        <v>940</v>
      </c>
      <c r="B48" s="27">
        <v>1</v>
      </c>
      <c r="C48" s="74" t="s">
        <v>1558</v>
      </c>
      <c r="D48" s="2" t="s">
        <v>1559</v>
      </c>
      <c r="E48" s="2" t="s">
        <v>1506</v>
      </c>
      <c r="F48" s="2"/>
      <c r="G48" s="2" t="s">
        <v>47</v>
      </c>
      <c r="H48" s="50">
        <v>4425</v>
      </c>
      <c r="I48" s="73"/>
      <c r="J48" s="69"/>
    </row>
    <row r="49" spans="1:10" x14ac:dyDescent="0.25">
      <c r="A49" s="70">
        <v>944</v>
      </c>
      <c r="B49" s="27">
        <v>1</v>
      </c>
      <c r="C49" s="74" t="s">
        <v>1560</v>
      </c>
      <c r="D49" s="2" t="s">
        <v>1561</v>
      </c>
      <c r="E49" s="2" t="s">
        <v>1451</v>
      </c>
      <c r="F49" s="2"/>
      <c r="G49" s="2" t="s">
        <v>47</v>
      </c>
      <c r="H49" s="52">
        <v>3271</v>
      </c>
      <c r="I49" s="73"/>
      <c r="J49" s="69"/>
    </row>
    <row r="50" spans="1:10" x14ac:dyDescent="0.25">
      <c r="A50" s="70">
        <v>949</v>
      </c>
      <c r="B50" s="27">
        <v>1</v>
      </c>
      <c r="C50" s="74" t="s">
        <v>1562</v>
      </c>
      <c r="D50" s="2" t="s">
        <v>1563</v>
      </c>
      <c r="E50" s="2" t="s">
        <v>1481</v>
      </c>
      <c r="F50" s="2"/>
      <c r="G50" s="2" t="s">
        <v>43</v>
      </c>
      <c r="H50" s="50">
        <v>3568</v>
      </c>
      <c r="I50" s="73"/>
      <c r="J50" s="69"/>
    </row>
    <row r="51" spans="1:10" x14ac:dyDescent="0.25">
      <c r="A51" s="70">
        <v>951</v>
      </c>
      <c r="B51" s="27">
        <v>3</v>
      </c>
      <c r="C51" s="74" t="s">
        <v>1564</v>
      </c>
      <c r="D51" s="2" t="s">
        <v>1565</v>
      </c>
      <c r="E51" s="2" t="s">
        <v>414</v>
      </c>
      <c r="F51" s="2">
        <v>2011</v>
      </c>
      <c r="G51" s="2" t="s">
        <v>47</v>
      </c>
      <c r="H51" s="52">
        <v>4275</v>
      </c>
      <c r="I51" s="73"/>
      <c r="J51" s="69"/>
    </row>
    <row r="52" spans="1:10" x14ac:dyDescent="0.25">
      <c r="A52" s="70">
        <v>952</v>
      </c>
      <c r="B52" s="27">
        <v>1</v>
      </c>
      <c r="C52" s="74" t="s">
        <v>1566</v>
      </c>
      <c r="D52" s="2" t="s">
        <v>1567</v>
      </c>
      <c r="E52" s="2" t="s">
        <v>1538</v>
      </c>
      <c r="F52" s="2">
        <v>2013</v>
      </c>
      <c r="G52" s="2" t="s">
        <v>43</v>
      </c>
      <c r="H52" s="52">
        <v>1867</v>
      </c>
      <c r="I52" s="73"/>
      <c r="J52" s="69"/>
    </row>
    <row r="53" spans="1:10" x14ac:dyDescent="0.25">
      <c r="A53" s="70">
        <v>953</v>
      </c>
      <c r="B53" s="27">
        <v>1</v>
      </c>
      <c r="C53" s="74" t="s">
        <v>1568</v>
      </c>
      <c r="D53" s="2" t="s">
        <v>1569</v>
      </c>
      <c r="E53" s="2" t="s">
        <v>1451</v>
      </c>
      <c r="F53" s="2">
        <v>2011</v>
      </c>
      <c r="G53" s="2" t="s">
        <v>47</v>
      </c>
      <c r="H53" s="52">
        <v>1913</v>
      </c>
      <c r="I53" s="73"/>
      <c r="J53" s="69"/>
    </row>
    <row r="54" spans="1:10" x14ac:dyDescent="0.25">
      <c r="A54" s="70">
        <v>954</v>
      </c>
      <c r="B54" s="27">
        <v>1</v>
      </c>
      <c r="C54" s="74" t="s">
        <v>1570</v>
      </c>
      <c r="D54" s="2" t="s">
        <v>1571</v>
      </c>
      <c r="E54" s="2" t="s">
        <v>1451</v>
      </c>
      <c r="F54" s="2"/>
      <c r="G54" s="2" t="s">
        <v>43</v>
      </c>
      <c r="H54" s="50">
        <v>3505</v>
      </c>
      <c r="I54" s="73"/>
      <c r="J54" s="69"/>
    </row>
    <row r="55" spans="1:10" x14ac:dyDescent="0.25">
      <c r="A55" s="70">
        <v>955</v>
      </c>
      <c r="B55" s="27">
        <v>1</v>
      </c>
      <c r="C55" s="74" t="s">
        <v>1572</v>
      </c>
      <c r="D55" s="2" t="s">
        <v>1573</v>
      </c>
      <c r="E55" s="2" t="s">
        <v>1525</v>
      </c>
      <c r="F55" s="2">
        <v>2011</v>
      </c>
      <c r="G55" s="2" t="s">
        <v>47</v>
      </c>
      <c r="H55" s="51">
        <v>1674</v>
      </c>
      <c r="I55" s="73"/>
      <c r="J55" s="69"/>
    </row>
    <row r="56" spans="1:10" x14ac:dyDescent="0.25">
      <c r="A56" s="70">
        <v>956</v>
      </c>
      <c r="B56" s="27">
        <v>1</v>
      </c>
      <c r="C56" s="74" t="s">
        <v>1574</v>
      </c>
      <c r="D56" s="2" t="s">
        <v>1575</v>
      </c>
      <c r="E56" s="2" t="s">
        <v>414</v>
      </c>
      <c r="F56" s="2"/>
      <c r="G56" s="2" t="s">
        <v>43</v>
      </c>
      <c r="H56" s="52">
        <v>1289</v>
      </c>
      <c r="I56" s="73"/>
      <c r="J56" s="69"/>
    </row>
    <row r="57" spans="1:10" x14ac:dyDescent="0.25">
      <c r="A57" s="70">
        <v>958</v>
      </c>
      <c r="B57" s="27">
        <v>1</v>
      </c>
      <c r="C57" s="74" t="s">
        <v>1576</v>
      </c>
      <c r="D57" s="2" t="s">
        <v>1577</v>
      </c>
      <c r="E57" s="2" t="s">
        <v>1461</v>
      </c>
      <c r="F57" s="2"/>
      <c r="G57" s="2" t="s">
        <v>43</v>
      </c>
      <c r="H57" s="107">
        <v>3568</v>
      </c>
      <c r="I57" s="73"/>
      <c r="J57" s="69"/>
    </row>
    <row r="58" spans="1:10" x14ac:dyDescent="0.25">
      <c r="A58" s="70">
        <v>962</v>
      </c>
      <c r="B58" s="27">
        <v>1</v>
      </c>
      <c r="C58" s="74" t="s">
        <v>1578</v>
      </c>
      <c r="D58" s="2" t="s">
        <v>1579</v>
      </c>
      <c r="E58" s="2" t="s">
        <v>1451</v>
      </c>
      <c r="F58" s="2">
        <v>2013</v>
      </c>
      <c r="G58" s="2" t="s">
        <v>43</v>
      </c>
      <c r="H58" s="52">
        <v>679</v>
      </c>
      <c r="I58" s="73"/>
      <c r="J58" s="69"/>
    </row>
    <row r="59" spans="1:10" x14ac:dyDescent="0.25">
      <c r="A59" s="73"/>
      <c r="B59" s="73"/>
      <c r="C59" s="73"/>
      <c r="D59" s="73"/>
      <c r="E59" s="73"/>
      <c r="F59" s="73"/>
      <c r="G59" s="73"/>
      <c r="H59" s="73"/>
      <c r="I59" s="73"/>
      <c r="J59" s="69"/>
    </row>
    <row r="60" spans="1:10" x14ac:dyDescent="0.25">
      <c r="A60" s="39">
        <f>59-2</f>
        <v>57</v>
      </c>
      <c r="B60" s="39">
        <f>SUM(B3:B58)</f>
        <v>82</v>
      </c>
      <c r="C60" s="73"/>
      <c r="D60" s="73"/>
      <c r="E60" s="73"/>
      <c r="F60" s="73"/>
      <c r="G60" s="73"/>
      <c r="H60" s="75">
        <f>SUM(H3:H58)</f>
        <v>171762.45</v>
      </c>
      <c r="I60" s="73"/>
      <c r="J60" s="69"/>
    </row>
    <row r="61" spans="1:10" x14ac:dyDescent="0.25">
      <c r="A61" s="73"/>
      <c r="B61" s="73"/>
      <c r="C61" s="73"/>
      <c r="D61" s="73"/>
      <c r="E61" s="73"/>
      <c r="F61" s="73"/>
      <c r="G61" s="73"/>
      <c r="H61" s="73"/>
      <c r="I61" s="73"/>
      <c r="J61" s="69"/>
    </row>
    <row r="62" spans="1:10" x14ac:dyDescent="0.25">
      <c r="A62" s="41" t="s">
        <v>167</v>
      </c>
      <c r="B62" s="41" t="s">
        <v>168</v>
      </c>
      <c r="C62" s="73"/>
      <c r="D62" s="73"/>
      <c r="E62" s="73"/>
      <c r="F62" s="73"/>
      <c r="G62" s="73"/>
      <c r="H62" s="73"/>
      <c r="I62" s="73"/>
      <c r="J62" s="69"/>
    </row>
    <row r="63" spans="1:10" ht="26.25" x14ac:dyDescent="0.4">
      <c r="A63" s="42">
        <f>+A60</f>
        <v>57</v>
      </c>
      <c r="B63" s="42">
        <f>+B60</f>
        <v>82</v>
      </c>
      <c r="C63" s="76" t="s">
        <v>169</v>
      </c>
      <c r="D63" s="69"/>
      <c r="E63" s="69"/>
      <c r="F63" s="69"/>
      <c r="G63" s="69"/>
      <c r="H63" s="69"/>
      <c r="I63" s="69"/>
      <c r="J63" s="69"/>
    </row>
    <row r="64" spans="1:10" x14ac:dyDescent="0.25">
      <c r="A64" s="73"/>
      <c r="B64" s="73"/>
      <c r="C64" s="73"/>
      <c r="D64" s="73"/>
      <c r="E64" s="73"/>
      <c r="F64" s="73"/>
      <c r="G64" s="73"/>
      <c r="H64" s="73"/>
      <c r="I64" s="73"/>
      <c r="J64" s="73"/>
    </row>
    <row r="65" spans="1:10" x14ac:dyDescent="0.25">
      <c r="A65" s="73"/>
      <c r="B65" s="73"/>
      <c r="C65" s="73"/>
      <c r="D65" s="73"/>
      <c r="E65" s="73"/>
      <c r="F65" s="73"/>
      <c r="G65" s="73"/>
      <c r="H65" s="73"/>
      <c r="I65" s="73"/>
      <c r="J65" s="73"/>
    </row>
    <row r="66" spans="1:10" x14ac:dyDescent="0.25">
      <c r="A66" s="81"/>
      <c r="B66" s="81"/>
      <c r="C66" s="81"/>
      <c r="D66" s="81"/>
      <c r="E66" s="81"/>
      <c r="F66" s="81"/>
      <c r="G66" s="81"/>
      <c r="H66" s="81"/>
      <c r="I66" s="81"/>
      <c r="J66" s="81"/>
    </row>
    <row r="67" spans="1:10" x14ac:dyDescent="0.25">
      <c r="A67" s="73"/>
      <c r="B67" s="73"/>
      <c r="C67" s="73"/>
      <c r="D67" s="73"/>
      <c r="E67" s="73"/>
      <c r="F67" s="73"/>
      <c r="G67" s="73"/>
      <c r="H67" s="73"/>
      <c r="I67" s="73"/>
      <c r="J67" s="81"/>
    </row>
    <row r="68" spans="1:10" ht="21" x14ac:dyDescent="0.35">
      <c r="A68" s="41" t="s">
        <v>167</v>
      </c>
      <c r="B68" s="41" t="s">
        <v>168</v>
      </c>
      <c r="C68" s="73"/>
      <c r="D68" s="73"/>
      <c r="E68" s="73"/>
      <c r="F68" s="73"/>
      <c r="G68" s="82" t="s">
        <v>39</v>
      </c>
      <c r="H68" s="83">
        <f>+H60</f>
        <v>171762.45</v>
      </c>
      <c r="I68" s="73"/>
      <c r="J68" s="81"/>
    </row>
    <row r="69" spans="1:10" ht="26.25" x14ac:dyDescent="0.4">
      <c r="A69" s="42">
        <f>+A63</f>
        <v>57</v>
      </c>
      <c r="B69" s="42">
        <f>+B63</f>
        <v>82</v>
      </c>
      <c r="C69" s="84" t="s">
        <v>170</v>
      </c>
      <c r="D69" s="81"/>
      <c r="E69" s="81"/>
      <c r="F69" s="81"/>
      <c r="G69" s="81"/>
      <c r="H69" s="81"/>
      <c r="I69" s="81"/>
      <c r="J69" s="81"/>
    </row>
    <row r="72" spans="1:10" ht="27.75" x14ac:dyDescent="0.4">
      <c r="A72" s="232" t="s">
        <v>1807</v>
      </c>
      <c r="B72" s="232"/>
      <c r="C72" s="232"/>
      <c r="D72" s="232"/>
      <c r="E72" s="232"/>
      <c r="F72" s="232"/>
      <c r="G72" s="232"/>
      <c r="H72" s="232"/>
      <c r="I72" s="232"/>
      <c r="J72" s="232"/>
    </row>
    <row r="73" spans="1:10" x14ac:dyDescent="0.25">
      <c r="A73" s="210" t="s">
        <v>33</v>
      </c>
      <c r="B73" s="211" t="s">
        <v>34</v>
      </c>
      <c r="C73" s="197" t="s">
        <v>25</v>
      </c>
      <c r="D73" s="198" t="s">
        <v>35</v>
      </c>
      <c r="E73" s="198" t="s">
        <v>36</v>
      </c>
      <c r="F73" s="198" t="s">
        <v>37</v>
      </c>
      <c r="G73" s="198" t="s">
        <v>38</v>
      </c>
      <c r="H73" s="212" t="s">
        <v>39</v>
      </c>
      <c r="I73" s="204"/>
      <c r="J73" s="204"/>
    </row>
    <row r="74" spans="1:10" x14ac:dyDescent="0.25">
      <c r="A74" s="2">
        <v>1</v>
      </c>
      <c r="B74" s="174">
        <v>1</v>
      </c>
      <c r="C74" s="174" t="s">
        <v>2382</v>
      </c>
      <c r="D74" s="174" t="s">
        <v>2393</v>
      </c>
      <c r="E74" s="174" t="s">
        <v>2411</v>
      </c>
      <c r="F74" s="174" t="s">
        <v>2404</v>
      </c>
      <c r="G74" s="2"/>
      <c r="H74" s="173">
        <v>1308</v>
      </c>
      <c r="J74" s="200"/>
    </row>
    <row r="75" spans="1:10" x14ac:dyDescent="0.25">
      <c r="A75" s="2">
        <f>1+A74</f>
        <v>2</v>
      </c>
      <c r="B75" s="174">
        <v>1</v>
      </c>
      <c r="C75" s="174" t="s">
        <v>2383</v>
      </c>
      <c r="D75" s="174" t="s">
        <v>2394</v>
      </c>
      <c r="E75" s="174" t="s">
        <v>2411</v>
      </c>
      <c r="F75" s="174" t="s">
        <v>1884</v>
      </c>
      <c r="G75" s="2"/>
      <c r="H75" s="173">
        <v>550</v>
      </c>
      <c r="J75" s="200"/>
    </row>
    <row r="76" spans="1:10" x14ac:dyDescent="0.25">
      <c r="A76" s="2">
        <f t="shared" ref="A76:A99" si="0">1+A75</f>
        <v>3</v>
      </c>
      <c r="B76" s="174">
        <v>1</v>
      </c>
      <c r="C76" s="174" t="s">
        <v>2384</v>
      </c>
      <c r="D76" s="174" t="s">
        <v>2395</v>
      </c>
      <c r="E76" s="174" t="s">
        <v>2411</v>
      </c>
      <c r="F76" s="174" t="s">
        <v>1853</v>
      </c>
      <c r="G76" s="2"/>
      <c r="H76" s="173">
        <v>685</v>
      </c>
      <c r="J76" s="200"/>
    </row>
    <row r="77" spans="1:10" x14ac:dyDescent="0.25">
      <c r="A77" s="2">
        <f t="shared" si="0"/>
        <v>4</v>
      </c>
      <c r="B77" s="174">
        <v>1</v>
      </c>
      <c r="C77" s="174" t="s">
        <v>2385</v>
      </c>
      <c r="D77" s="174" t="s">
        <v>2396</v>
      </c>
      <c r="E77" s="174" t="s">
        <v>2411</v>
      </c>
      <c r="F77" s="174" t="s">
        <v>1853</v>
      </c>
      <c r="G77" s="2"/>
      <c r="H77" s="173">
        <v>930</v>
      </c>
      <c r="J77" s="200"/>
    </row>
    <row r="78" spans="1:10" x14ac:dyDescent="0.25">
      <c r="A78" s="2">
        <f t="shared" si="0"/>
        <v>5</v>
      </c>
      <c r="B78" s="174">
        <v>1</v>
      </c>
      <c r="C78" s="174" t="s">
        <v>2386</v>
      </c>
      <c r="D78" s="174" t="s">
        <v>2397</v>
      </c>
      <c r="E78" s="174" t="s">
        <v>2411</v>
      </c>
      <c r="F78" s="174" t="s">
        <v>2405</v>
      </c>
      <c r="G78" s="2"/>
      <c r="H78" s="173">
        <v>1000</v>
      </c>
      <c r="J78" s="200"/>
    </row>
    <row r="79" spans="1:10" x14ac:dyDescent="0.25">
      <c r="A79" s="2">
        <f t="shared" si="0"/>
        <v>6</v>
      </c>
      <c r="B79" s="174">
        <v>1</v>
      </c>
      <c r="C79" s="174" t="s">
        <v>2387</v>
      </c>
      <c r="D79" s="174" t="s">
        <v>2398</v>
      </c>
      <c r="E79" s="174" t="s">
        <v>2411</v>
      </c>
      <c r="F79" s="174" t="s">
        <v>2406</v>
      </c>
      <c r="G79" s="2"/>
      <c r="H79" s="173">
        <v>990</v>
      </c>
      <c r="J79" s="200"/>
    </row>
    <row r="80" spans="1:10" x14ac:dyDescent="0.25">
      <c r="A80" s="2">
        <f t="shared" si="0"/>
        <v>7</v>
      </c>
      <c r="B80" s="174">
        <v>1</v>
      </c>
      <c r="C80" s="174" t="s">
        <v>2388</v>
      </c>
      <c r="D80" s="174" t="s">
        <v>2399</v>
      </c>
      <c r="E80" s="174" t="s">
        <v>2411</v>
      </c>
      <c r="F80" s="174" t="s">
        <v>2407</v>
      </c>
      <c r="G80" s="2"/>
      <c r="H80" s="173">
        <v>960</v>
      </c>
      <c r="J80" s="200"/>
    </row>
    <row r="81" spans="1:10" x14ac:dyDescent="0.25">
      <c r="A81" s="2">
        <f t="shared" si="0"/>
        <v>8</v>
      </c>
      <c r="B81" s="174">
        <v>1</v>
      </c>
      <c r="C81" s="174" t="s">
        <v>2389</v>
      </c>
      <c r="D81" s="174" t="s">
        <v>2400</v>
      </c>
      <c r="E81" s="174" t="s">
        <v>2411</v>
      </c>
      <c r="F81" s="174" t="s">
        <v>1819</v>
      </c>
      <c r="G81" s="2"/>
      <c r="H81" s="173">
        <v>995</v>
      </c>
      <c r="J81" s="200"/>
    </row>
    <row r="82" spans="1:10" x14ac:dyDescent="0.25">
      <c r="A82" s="2">
        <f t="shared" si="0"/>
        <v>9</v>
      </c>
      <c r="B82" s="174">
        <v>1</v>
      </c>
      <c r="C82" s="174" t="s">
        <v>2390</v>
      </c>
      <c r="D82" s="174" t="s">
        <v>2401</v>
      </c>
      <c r="E82" s="174" t="s">
        <v>2411</v>
      </c>
      <c r="F82" s="174" t="s">
        <v>2408</v>
      </c>
      <c r="G82" s="2"/>
      <c r="H82" s="173">
        <v>1110</v>
      </c>
      <c r="J82" s="200"/>
    </row>
    <row r="83" spans="1:10" x14ac:dyDescent="0.25">
      <c r="A83" s="2">
        <f t="shared" si="0"/>
        <v>10</v>
      </c>
      <c r="B83" s="174">
        <v>1</v>
      </c>
      <c r="C83" s="174" t="s">
        <v>2391</v>
      </c>
      <c r="D83" s="174" t="s">
        <v>2402</v>
      </c>
      <c r="E83" s="174" t="s">
        <v>2411</v>
      </c>
      <c r="F83" s="174" t="s">
        <v>2409</v>
      </c>
      <c r="G83" s="2"/>
      <c r="H83" s="173">
        <v>915</v>
      </c>
      <c r="J83" s="200"/>
    </row>
    <row r="84" spans="1:10" x14ac:dyDescent="0.25">
      <c r="A84" s="2">
        <f t="shared" si="0"/>
        <v>11</v>
      </c>
      <c r="B84" s="174">
        <v>1</v>
      </c>
      <c r="C84" s="174" t="s">
        <v>2392</v>
      </c>
      <c r="D84" s="174" t="s">
        <v>2403</v>
      </c>
      <c r="E84" s="174" t="s">
        <v>2411</v>
      </c>
      <c r="F84" s="174" t="s">
        <v>2410</v>
      </c>
      <c r="G84" s="2"/>
      <c r="H84" s="173">
        <v>770</v>
      </c>
      <c r="J84" s="200"/>
    </row>
    <row r="85" spans="1:10" x14ac:dyDescent="0.25">
      <c r="A85" s="2">
        <f t="shared" si="0"/>
        <v>12</v>
      </c>
      <c r="B85" s="174">
        <v>1</v>
      </c>
      <c r="C85" s="174" t="s">
        <v>2418</v>
      </c>
      <c r="D85" s="174" t="s">
        <v>2412</v>
      </c>
      <c r="E85" s="174" t="s">
        <v>1840</v>
      </c>
      <c r="F85" s="174" t="s">
        <v>2424</v>
      </c>
      <c r="G85" s="2"/>
      <c r="H85" s="173">
        <v>744</v>
      </c>
      <c r="J85" s="200"/>
    </row>
    <row r="86" spans="1:10" x14ac:dyDescent="0.25">
      <c r="A86" s="2">
        <f t="shared" si="0"/>
        <v>13</v>
      </c>
      <c r="B86" s="174">
        <v>1</v>
      </c>
      <c r="C86" s="174" t="s">
        <v>2419</v>
      </c>
      <c r="D86" s="174" t="s">
        <v>2413</v>
      </c>
      <c r="E86" s="174" t="s">
        <v>1840</v>
      </c>
      <c r="F86" s="174" t="s">
        <v>2425</v>
      </c>
      <c r="G86" s="2"/>
      <c r="H86" s="173">
        <v>680</v>
      </c>
      <c r="J86" s="200"/>
    </row>
    <row r="87" spans="1:10" x14ac:dyDescent="0.25">
      <c r="A87" s="2">
        <f t="shared" si="0"/>
        <v>14</v>
      </c>
      <c r="B87" s="174">
        <v>1</v>
      </c>
      <c r="C87" s="174" t="s">
        <v>2420</v>
      </c>
      <c r="D87" s="174" t="s">
        <v>2414</v>
      </c>
      <c r="E87" s="174" t="s">
        <v>1840</v>
      </c>
      <c r="F87" s="174" t="s">
        <v>1836</v>
      </c>
      <c r="G87" s="2"/>
      <c r="H87" s="173">
        <v>648</v>
      </c>
      <c r="J87" s="200"/>
    </row>
    <row r="88" spans="1:10" x14ac:dyDescent="0.25">
      <c r="A88" s="2">
        <f t="shared" si="0"/>
        <v>15</v>
      </c>
      <c r="B88" s="174">
        <v>1</v>
      </c>
      <c r="C88" s="174" t="s">
        <v>2421</v>
      </c>
      <c r="D88" s="174" t="s">
        <v>2415</v>
      </c>
      <c r="E88" s="174" t="s">
        <v>1840</v>
      </c>
      <c r="F88" s="174" t="s">
        <v>2424</v>
      </c>
      <c r="G88" s="2"/>
      <c r="H88" s="173">
        <v>712</v>
      </c>
      <c r="J88" s="200"/>
    </row>
    <row r="89" spans="1:10" x14ac:dyDescent="0.25">
      <c r="A89" s="2">
        <f t="shared" si="0"/>
        <v>16</v>
      </c>
      <c r="B89" s="174">
        <v>1</v>
      </c>
      <c r="C89" s="174" t="s">
        <v>2422</v>
      </c>
      <c r="D89" s="174" t="s">
        <v>2416</v>
      </c>
      <c r="E89" s="174" t="s">
        <v>1840</v>
      </c>
      <c r="F89" s="174" t="s">
        <v>1838</v>
      </c>
      <c r="G89" s="2"/>
      <c r="H89" s="173">
        <v>504</v>
      </c>
      <c r="J89" s="200"/>
    </row>
    <row r="90" spans="1:10" x14ac:dyDescent="0.25">
      <c r="A90" s="2">
        <f t="shared" si="0"/>
        <v>17</v>
      </c>
      <c r="B90" s="174">
        <v>1</v>
      </c>
      <c r="C90" s="174" t="s">
        <v>2423</v>
      </c>
      <c r="D90" s="174" t="s">
        <v>2417</v>
      </c>
      <c r="E90" s="174" t="s">
        <v>1840</v>
      </c>
      <c r="F90" s="174" t="s">
        <v>1835</v>
      </c>
      <c r="G90" s="2"/>
      <c r="H90" s="173">
        <v>1776</v>
      </c>
      <c r="J90" s="200"/>
    </row>
    <row r="91" spans="1:10" x14ac:dyDescent="0.25">
      <c r="A91" s="2">
        <f t="shared" si="0"/>
        <v>18</v>
      </c>
      <c r="B91" s="174">
        <v>1</v>
      </c>
      <c r="C91" s="174" t="s">
        <v>2436</v>
      </c>
      <c r="D91" s="174" t="s">
        <v>2426</v>
      </c>
      <c r="E91" s="174" t="s">
        <v>158</v>
      </c>
      <c r="F91" s="174" t="s">
        <v>1884</v>
      </c>
      <c r="G91" s="2"/>
      <c r="H91" s="173">
        <v>2642.12</v>
      </c>
      <c r="J91" s="200"/>
    </row>
    <row r="92" spans="1:10" x14ac:dyDescent="0.25">
      <c r="A92" s="2">
        <f t="shared" si="0"/>
        <v>19</v>
      </c>
      <c r="B92" s="174">
        <v>1</v>
      </c>
      <c r="C92" s="174" t="s">
        <v>2437</v>
      </c>
      <c r="D92" s="174" t="s">
        <v>2427</v>
      </c>
      <c r="E92" s="174" t="s">
        <v>343</v>
      </c>
      <c r="F92" s="174" t="s">
        <v>1923</v>
      </c>
      <c r="G92" s="2"/>
      <c r="H92" s="173">
        <v>2518</v>
      </c>
      <c r="J92" s="200"/>
    </row>
    <row r="93" spans="1:10" x14ac:dyDescent="0.25">
      <c r="A93" s="2">
        <f t="shared" si="0"/>
        <v>20</v>
      </c>
      <c r="B93" s="174">
        <v>1</v>
      </c>
      <c r="C93" s="174" t="s">
        <v>2438</v>
      </c>
      <c r="D93" s="174" t="s">
        <v>2428</v>
      </c>
      <c r="E93" s="174" t="s">
        <v>312</v>
      </c>
      <c r="F93" s="174" t="s">
        <v>1884</v>
      </c>
      <c r="G93" s="2"/>
      <c r="H93" s="173">
        <v>2488</v>
      </c>
      <c r="J93" s="200"/>
    </row>
    <row r="94" spans="1:10" x14ac:dyDescent="0.25">
      <c r="A94" s="2">
        <f t="shared" si="0"/>
        <v>21</v>
      </c>
      <c r="B94" s="174">
        <v>1</v>
      </c>
      <c r="C94" s="174" t="s">
        <v>2439</v>
      </c>
      <c r="D94" s="174" t="s">
        <v>2429</v>
      </c>
      <c r="E94" s="174" t="s">
        <v>2446</v>
      </c>
      <c r="F94" s="174" t="s">
        <v>1885</v>
      </c>
      <c r="G94" s="2"/>
      <c r="H94" s="173">
        <v>2528</v>
      </c>
      <c r="J94" s="200"/>
    </row>
    <row r="95" spans="1:10" x14ac:dyDescent="0.25">
      <c r="A95" s="2">
        <f t="shared" si="0"/>
        <v>22</v>
      </c>
      <c r="B95" s="174">
        <v>1</v>
      </c>
      <c r="C95" s="174" t="s">
        <v>2440</v>
      </c>
      <c r="D95" s="174" t="s">
        <v>2430</v>
      </c>
      <c r="E95" s="174" t="s">
        <v>343</v>
      </c>
      <c r="F95" s="174" t="s">
        <v>1911</v>
      </c>
      <c r="G95" s="2"/>
      <c r="H95" s="173">
        <v>2423</v>
      </c>
      <c r="J95" s="200"/>
    </row>
    <row r="96" spans="1:10" x14ac:dyDescent="0.25">
      <c r="A96" s="2">
        <f t="shared" si="0"/>
        <v>23</v>
      </c>
      <c r="B96" s="174">
        <v>1</v>
      </c>
      <c r="C96" s="174" t="s">
        <v>2441</v>
      </c>
      <c r="D96" s="174" t="s">
        <v>2431</v>
      </c>
      <c r="E96" s="174" t="s">
        <v>158</v>
      </c>
      <c r="F96" s="174" t="s">
        <v>1819</v>
      </c>
      <c r="G96" s="2"/>
      <c r="H96" s="173">
        <v>142.30000000000001</v>
      </c>
      <c r="J96" s="200"/>
    </row>
    <row r="97" spans="1:10" x14ac:dyDescent="0.25">
      <c r="A97" s="2">
        <f t="shared" si="0"/>
        <v>24</v>
      </c>
      <c r="B97" s="174">
        <v>1</v>
      </c>
      <c r="C97" s="174" t="s">
        <v>2442</v>
      </c>
      <c r="D97" s="174" t="s">
        <v>2432</v>
      </c>
      <c r="E97" s="174" t="s">
        <v>2447</v>
      </c>
      <c r="F97" s="174" t="s">
        <v>1855</v>
      </c>
      <c r="G97" s="2"/>
      <c r="H97" s="173">
        <v>2312.4499999999998</v>
      </c>
      <c r="J97" s="200"/>
    </row>
    <row r="98" spans="1:10" x14ac:dyDescent="0.25">
      <c r="A98" s="2">
        <f t="shared" si="0"/>
        <v>25</v>
      </c>
      <c r="B98" s="174">
        <v>1</v>
      </c>
      <c r="C98" s="174" t="s">
        <v>2443</v>
      </c>
      <c r="D98" s="174" t="s">
        <v>2433</v>
      </c>
      <c r="E98" s="174" t="s">
        <v>312</v>
      </c>
      <c r="F98" s="174" t="s">
        <v>1896</v>
      </c>
      <c r="G98" s="2"/>
      <c r="H98" s="173">
        <v>1839</v>
      </c>
      <c r="J98" s="200"/>
    </row>
    <row r="99" spans="1:10" x14ac:dyDescent="0.25">
      <c r="A99" s="2">
        <f t="shared" si="0"/>
        <v>26</v>
      </c>
      <c r="B99" s="174">
        <v>1</v>
      </c>
      <c r="C99" s="174" t="s">
        <v>2444</v>
      </c>
      <c r="D99" s="174" t="s">
        <v>2434</v>
      </c>
      <c r="E99" s="174" t="s">
        <v>158</v>
      </c>
      <c r="F99" s="174" t="s">
        <v>1884</v>
      </c>
      <c r="G99" s="2"/>
      <c r="H99" s="173">
        <v>2393.44</v>
      </c>
      <c r="J99" s="200"/>
    </row>
    <row r="100" spans="1:10" x14ac:dyDescent="0.25">
      <c r="A100" s="2">
        <f>1+A99</f>
        <v>27</v>
      </c>
      <c r="B100" s="174">
        <v>1</v>
      </c>
      <c r="C100" s="174" t="s">
        <v>2445</v>
      </c>
      <c r="D100" s="174" t="s">
        <v>2435</v>
      </c>
      <c r="E100" s="174" t="s">
        <v>2448</v>
      </c>
      <c r="F100" s="174" t="s">
        <v>2195</v>
      </c>
      <c r="G100" s="2"/>
      <c r="H100" s="173">
        <v>4574.37</v>
      </c>
      <c r="J100" s="200"/>
    </row>
    <row r="101" spans="1:10" x14ac:dyDescent="0.25">
      <c r="A101" s="2">
        <f t="shared" ref="A101:A104" si="1">1+A100</f>
        <v>28</v>
      </c>
      <c r="B101" s="178">
        <v>1</v>
      </c>
      <c r="C101" s="178" t="s">
        <v>1944</v>
      </c>
      <c r="D101" s="178" t="s">
        <v>1948</v>
      </c>
      <c r="E101" s="178" t="s">
        <v>1822</v>
      </c>
      <c r="F101" s="178" t="s">
        <v>1952</v>
      </c>
      <c r="G101" s="2"/>
      <c r="H101" s="177">
        <v>467.5</v>
      </c>
      <c r="J101" s="200"/>
    </row>
    <row r="102" spans="1:10" x14ac:dyDescent="0.25">
      <c r="A102" s="2">
        <f t="shared" si="1"/>
        <v>29</v>
      </c>
      <c r="B102" s="174">
        <v>1</v>
      </c>
      <c r="C102" s="174" t="s">
        <v>1945</v>
      </c>
      <c r="D102" s="174" t="s">
        <v>1949</v>
      </c>
      <c r="E102" s="174" t="s">
        <v>1822</v>
      </c>
      <c r="F102" s="174" t="s">
        <v>1885</v>
      </c>
      <c r="G102" s="2"/>
      <c r="H102" s="173">
        <v>293.25</v>
      </c>
      <c r="J102" s="200"/>
    </row>
    <row r="103" spans="1:10" x14ac:dyDescent="0.25">
      <c r="A103" s="2">
        <f t="shared" si="1"/>
        <v>30</v>
      </c>
      <c r="B103" s="235">
        <v>1</v>
      </c>
      <c r="C103" s="235" t="s">
        <v>1946</v>
      </c>
      <c r="D103" s="235" t="s">
        <v>1950</v>
      </c>
      <c r="E103" s="235" t="s">
        <v>1822</v>
      </c>
      <c r="F103" s="235" t="s">
        <v>1823</v>
      </c>
      <c r="G103" s="2"/>
      <c r="H103" s="236">
        <v>467.5</v>
      </c>
      <c r="J103" s="200"/>
    </row>
    <row r="104" spans="1:10" x14ac:dyDescent="0.25">
      <c r="A104" s="2">
        <f t="shared" si="1"/>
        <v>31</v>
      </c>
      <c r="B104" s="174">
        <v>1</v>
      </c>
      <c r="C104" s="174" t="s">
        <v>1947</v>
      </c>
      <c r="D104" s="174" t="s">
        <v>1951</v>
      </c>
      <c r="E104" s="174" t="s">
        <v>1822</v>
      </c>
      <c r="F104" s="174" t="s">
        <v>1823</v>
      </c>
      <c r="G104" s="2"/>
      <c r="H104" s="173">
        <v>552.5</v>
      </c>
      <c r="J104" s="200"/>
    </row>
    <row r="105" spans="1:10" x14ac:dyDescent="0.25">
      <c r="A105" s="39">
        <f>+A104</f>
        <v>31</v>
      </c>
      <c r="B105" s="39">
        <f>SUM(B74:B104)</f>
        <v>31</v>
      </c>
      <c r="H105" s="182">
        <f>SUM(H74:H104)</f>
        <v>40918.43</v>
      </c>
      <c r="J105" s="200"/>
    </row>
    <row r="106" spans="1:10" x14ac:dyDescent="0.25">
      <c r="A106" s="200"/>
      <c r="B106" s="200"/>
      <c r="C106" s="200"/>
      <c r="D106" s="200"/>
      <c r="E106" s="200"/>
      <c r="F106" s="200"/>
      <c r="G106" s="200"/>
      <c r="H106" s="200"/>
      <c r="I106" s="200"/>
      <c r="J106" s="200"/>
    </row>
    <row r="109" spans="1:10" x14ac:dyDescent="0.25">
      <c r="A109" s="192"/>
      <c r="B109" s="192"/>
      <c r="C109" s="192"/>
      <c r="D109" s="192"/>
      <c r="E109" s="192"/>
      <c r="F109" s="192"/>
      <c r="G109" s="192"/>
      <c r="H109" s="192"/>
      <c r="I109" s="192"/>
      <c r="J109" s="192"/>
    </row>
    <row r="110" spans="1:10" x14ac:dyDescent="0.25">
      <c r="A110" s="73"/>
      <c r="B110" s="73"/>
      <c r="C110" s="73"/>
      <c r="D110" s="73"/>
      <c r="E110" s="73"/>
      <c r="F110" s="73"/>
      <c r="G110" s="73"/>
      <c r="H110" s="73"/>
      <c r="I110" s="73"/>
      <c r="J110" s="192"/>
    </row>
    <row r="111" spans="1:10" ht="21" x14ac:dyDescent="0.35">
      <c r="A111" s="41" t="s">
        <v>167</v>
      </c>
      <c r="B111" s="41" t="s">
        <v>168</v>
      </c>
      <c r="C111" s="73"/>
      <c r="D111" s="73"/>
      <c r="E111" s="73"/>
      <c r="F111" s="73"/>
      <c r="G111" s="82" t="s">
        <v>39</v>
      </c>
      <c r="H111" s="194">
        <f>+H105</f>
        <v>40918.43</v>
      </c>
      <c r="I111" s="73"/>
      <c r="J111" s="192"/>
    </row>
    <row r="112" spans="1:10" ht="26.25" x14ac:dyDescent="0.4">
      <c r="A112" s="42">
        <f>+A105</f>
        <v>31</v>
      </c>
      <c r="B112" s="42">
        <f>+B105</f>
        <v>31</v>
      </c>
      <c r="C112" s="193" t="s">
        <v>170</v>
      </c>
      <c r="D112" s="192"/>
      <c r="E112" s="192"/>
      <c r="F112" s="192"/>
      <c r="G112" s="192"/>
      <c r="H112" s="192"/>
      <c r="I112" s="192"/>
      <c r="J112" s="192"/>
    </row>
    <row r="114" spans="5:8" x14ac:dyDescent="0.25">
      <c r="E114" s="41" t="s">
        <v>167</v>
      </c>
      <c r="F114" s="41" t="s">
        <v>168</v>
      </c>
    </row>
    <row r="115" spans="5:8" ht="26.25" x14ac:dyDescent="0.4">
      <c r="E115" s="42">
        <f>+A112+A69</f>
        <v>88</v>
      </c>
      <c r="F115" s="42">
        <f>+B112+B69</f>
        <v>113</v>
      </c>
      <c r="G115" s="46" t="s">
        <v>2916</v>
      </c>
      <c r="H115" s="191">
        <f>+H68+H111</f>
        <v>212680.88</v>
      </c>
    </row>
  </sheetData>
  <mergeCells count="2">
    <mergeCell ref="A1:J1"/>
    <mergeCell ref="A72:J7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43"/>
  <sheetViews>
    <sheetView workbookViewId="0">
      <selection activeCell="C21" sqref="C21"/>
    </sheetView>
  </sheetViews>
  <sheetFormatPr baseColWidth="10" defaultColWidth="10.7109375" defaultRowHeight="15" x14ac:dyDescent="0.25"/>
  <cols>
    <col min="3" max="3" width="64" customWidth="1"/>
    <col min="4" max="4" width="28.140625" customWidth="1"/>
    <col min="5" max="5" width="19.7109375" customWidth="1"/>
    <col min="6" max="6" width="13.85546875" customWidth="1"/>
    <col min="7" max="7" width="18.7109375" customWidth="1"/>
    <col min="8" max="8" width="23" customWidth="1"/>
    <col min="10" max="10" width="4" customWidth="1"/>
  </cols>
  <sheetData>
    <row r="1" spans="1:10" ht="27.75" x14ac:dyDescent="0.4">
      <c r="A1" s="232" t="s">
        <v>1806</v>
      </c>
      <c r="B1" s="232"/>
      <c r="C1" s="232"/>
      <c r="D1" s="232"/>
      <c r="E1" s="232"/>
      <c r="F1" s="232"/>
      <c r="G1" s="232"/>
      <c r="H1" s="232"/>
      <c r="I1" s="232"/>
      <c r="J1" s="232"/>
    </row>
    <row r="2" spans="1:10" x14ac:dyDescent="0.25">
      <c r="A2" s="152" t="s">
        <v>33</v>
      </c>
      <c r="B2" s="150" t="s">
        <v>34</v>
      </c>
      <c r="C2" s="23" t="s">
        <v>27</v>
      </c>
      <c r="D2" s="22" t="s">
        <v>35</v>
      </c>
      <c r="E2" s="22" t="s">
        <v>36</v>
      </c>
      <c r="F2" s="22" t="s">
        <v>37</v>
      </c>
      <c r="G2" s="22" t="s">
        <v>38</v>
      </c>
      <c r="H2" s="156" t="s">
        <v>171</v>
      </c>
      <c r="I2" s="25"/>
      <c r="J2" s="25"/>
    </row>
    <row r="3" spans="1:10" x14ac:dyDescent="0.25">
      <c r="A3" s="26">
        <v>964</v>
      </c>
      <c r="B3" s="27">
        <v>2</v>
      </c>
      <c r="C3" s="28" t="s">
        <v>1580</v>
      </c>
      <c r="D3" s="6" t="s">
        <v>1581</v>
      </c>
      <c r="E3" s="6" t="s">
        <v>1582</v>
      </c>
      <c r="F3" s="6">
        <v>1992</v>
      </c>
      <c r="G3" s="6" t="s">
        <v>43</v>
      </c>
      <c r="H3" s="49">
        <v>1324</v>
      </c>
      <c r="J3" s="25"/>
    </row>
    <row r="4" spans="1:10" x14ac:dyDescent="0.25">
      <c r="A4" s="39">
        <f>3-2</f>
        <v>1</v>
      </c>
      <c r="B4" s="39">
        <f>SUM(B3)</f>
        <v>2</v>
      </c>
      <c r="C4" s="157"/>
      <c r="H4" s="40">
        <f>SUM(H3)</f>
        <v>1324</v>
      </c>
      <c r="J4" s="25"/>
    </row>
    <row r="5" spans="1:10" x14ac:dyDescent="0.25">
      <c r="J5" s="25"/>
    </row>
    <row r="6" spans="1:10" x14ac:dyDescent="0.25">
      <c r="A6" s="41" t="s">
        <v>167</v>
      </c>
      <c r="B6" s="41" t="s">
        <v>168</v>
      </c>
      <c r="J6" s="25"/>
    </row>
    <row r="7" spans="1:10" ht="26.25" x14ac:dyDescent="0.4">
      <c r="A7" s="42">
        <f>+A4</f>
        <v>1</v>
      </c>
      <c r="B7" s="42">
        <f>+B4</f>
        <v>2</v>
      </c>
      <c r="C7" s="43" t="s">
        <v>169</v>
      </c>
      <c r="D7" s="25"/>
      <c r="E7" s="25"/>
      <c r="F7" s="25"/>
      <c r="G7" s="25"/>
      <c r="H7" s="25"/>
      <c r="I7" s="25"/>
      <c r="J7" s="25"/>
    </row>
    <row r="10" spans="1:10" ht="30" x14ac:dyDescent="0.25">
      <c r="A10" s="158" t="s">
        <v>188</v>
      </c>
      <c r="B10" s="159" t="s">
        <v>34</v>
      </c>
      <c r="C10" s="160" t="s">
        <v>27</v>
      </c>
      <c r="D10" s="54" t="s">
        <v>35</v>
      </c>
      <c r="E10" s="54" t="s">
        <v>36</v>
      </c>
      <c r="F10" s="54" t="s">
        <v>37</v>
      </c>
      <c r="G10" s="54" t="s">
        <v>38</v>
      </c>
      <c r="H10" s="161" t="s">
        <v>171</v>
      </c>
      <c r="I10" s="18"/>
      <c r="J10" s="18"/>
    </row>
    <row r="11" spans="1:10" x14ac:dyDescent="0.25">
      <c r="A11" s="6" t="s">
        <v>189</v>
      </c>
      <c r="B11" s="6">
        <v>2</v>
      </c>
      <c r="C11" s="6" t="s">
        <v>1583</v>
      </c>
      <c r="D11" s="6" t="s">
        <v>1584</v>
      </c>
      <c r="E11" s="6">
        <v>2011</v>
      </c>
      <c r="F11" s="6" t="s">
        <v>211</v>
      </c>
      <c r="G11" s="6"/>
      <c r="H11" s="19">
        <v>1166</v>
      </c>
      <c r="J11" s="18"/>
    </row>
    <row r="12" spans="1:10" x14ac:dyDescent="0.25">
      <c r="H12" s="40">
        <f>SUM(H11)</f>
        <v>1166</v>
      </c>
      <c r="J12" s="18"/>
    </row>
    <row r="13" spans="1:10" x14ac:dyDescent="0.25">
      <c r="J13" s="18"/>
    </row>
    <row r="14" spans="1:10" x14ac:dyDescent="0.25">
      <c r="A14" s="6" t="s">
        <v>216</v>
      </c>
      <c r="B14" s="6">
        <v>8</v>
      </c>
      <c r="C14" s="6" t="s">
        <v>1585</v>
      </c>
      <c r="D14" s="6"/>
      <c r="E14" s="6">
        <v>2016</v>
      </c>
      <c r="F14" s="19">
        <v>388</v>
      </c>
      <c r="G14" s="6"/>
      <c r="H14" s="57">
        <v>2483.1999999999998</v>
      </c>
      <c r="J14" s="18"/>
    </row>
    <row r="15" spans="1:10" x14ac:dyDescent="0.25">
      <c r="B15" s="8"/>
      <c r="H15" s="40">
        <f>SUM(H14)</f>
        <v>2483.1999999999998</v>
      </c>
      <c r="J15" s="18"/>
    </row>
    <row r="16" spans="1:10" x14ac:dyDescent="0.25">
      <c r="J16" s="18"/>
    </row>
    <row r="17" spans="1:10" x14ac:dyDescent="0.25">
      <c r="A17" s="6" t="s">
        <v>362</v>
      </c>
      <c r="B17" s="6">
        <v>1</v>
      </c>
      <c r="C17" s="6" t="s">
        <v>1586</v>
      </c>
      <c r="D17" s="6">
        <v>2018</v>
      </c>
      <c r="E17" s="6" t="s">
        <v>364</v>
      </c>
      <c r="F17" s="19">
        <v>2800</v>
      </c>
      <c r="G17" s="6"/>
      <c r="H17" s="19">
        <v>2800</v>
      </c>
      <c r="J17" s="18"/>
    </row>
    <row r="18" spans="1:10" x14ac:dyDescent="0.25">
      <c r="F18" s="129">
        <f>SUM(F17)</f>
        <v>2800</v>
      </c>
      <c r="H18" s="129">
        <f>SUM(H17)</f>
        <v>2800</v>
      </c>
      <c r="J18" s="18"/>
    </row>
    <row r="19" spans="1:10" x14ac:dyDescent="0.25">
      <c r="J19" s="18"/>
    </row>
    <row r="20" spans="1:10" x14ac:dyDescent="0.25">
      <c r="A20" s="41" t="s">
        <v>167</v>
      </c>
      <c r="B20" s="41" t="s">
        <v>168</v>
      </c>
      <c r="J20" s="18"/>
    </row>
    <row r="21" spans="1:10" ht="26.25" x14ac:dyDescent="0.4">
      <c r="A21" s="42">
        <v>3</v>
      </c>
      <c r="B21" s="42">
        <f>+B11+B14+B17</f>
        <v>11</v>
      </c>
      <c r="C21" s="18"/>
      <c r="D21" s="18"/>
      <c r="E21" s="18"/>
      <c r="F21" s="18"/>
      <c r="G21" s="18"/>
      <c r="H21" s="18"/>
      <c r="I21" s="18"/>
      <c r="J21" s="18"/>
    </row>
    <row r="24" spans="1:10" x14ac:dyDescent="0.25">
      <c r="A24" s="44"/>
      <c r="B24" s="44"/>
      <c r="C24" s="44"/>
      <c r="D24" s="44"/>
      <c r="E24" s="44"/>
      <c r="F24" s="44"/>
      <c r="G24" s="44"/>
      <c r="H24" s="44"/>
      <c r="I24" s="44"/>
      <c r="J24" s="44"/>
    </row>
    <row r="25" spans="1:10" x14ac:dyDescent="0.25">
      <c r="J25" s="44"/>
    </row>
    <row r="26" spans="1:10" ht="21" x14ac:dyDescent="0.35">
      <c r="A26" s="41" t="s">
        <v>167</v>
      </c>
      <c r="B26" s="41" t="s">
        <v>168</v>
      </c>
      <c r="G26" s="46" t="s">
        <v>39</v>
      </c>
      <c r="H26" s="47">
        <f>+H4+H12+H15+H18</f>
        <v>7773.2</v>
      </c>
      <c r="J26" s="44"/>
    </row>
    <row r="27" spans="1:10" ht="26.25" x14ac:dyDescent="0.4">
      <c r="A27" s="42">
        <f>+A7+A21</f>
        <v>4</v>
      </c>
      <c r="B27" s="42">
        <f>+B7+B21</f>
        <v>13</v>
      </c>
      <c r="C27" s="44"/>
      <c r="D27" s="44"/>
      <c r="E27" s="44"/>
      <c r="F27" s="44"/>
      <c r="G27" s="44"/>
      <c r="H27" s="44"/>
      <c r="I27" s="44"/>
      <c r="J27" s="44"/>
    </row>
    <row r="30" spans="1:10" ht="27.75" x14ac:dyDescent="0.4">
      <c r="A30" s="232" t="s">
        <v>1807</v>
      </c>
      <c r="B30" s="232"/>
      <c r="C30" s="232"/>
      <c r="D30" s="232"/>
      <c r="E30" s="232"/>
      <c r="F30" s="232"/>
      <c r="G30" s="232"/>
      <c r="H30" s="232"/>
      <c r="I30" s="232"/>
      <c r="J30" s="232"/>
    </row>
    <row r="31" spans="1:10" x14ac:dyDescent="0.25">
      <c r="A31" s="213" t="s">
        <v>33</v>
      </c>
      <c r="B31" s="214" t="s">
        <v>34</v>
      </c>
      <c r="C31" s="197" t="s">
        <v>27</v>
      </c>
      <c r="D31" s="196" t="s">
        <v>35</v>
      </c>
      <c r="E31" s="196" t="s">
        <v>36</v>
      </c>
      <c r="F31" s="196" t="s">
        <v>37</v>
      </c>
      <c r="G31" s="196" t="s">
        <v>38</v>
      </c>
      <c r="H31" s="215" t="s">
        <v>171</v>
      </c>
      <c r="I31" s="200"/>
      <c r="J31" s="200"/>
    </row>
    <row r="32" spans="1:10" ht="30" x14ac:dyDescent="0.25">
      <c r="A32">
        <v>1</v>
      </c>
      <c r="B32">
        <v>1</v>
      </c>
      <c r="C32" s="169" t="s">
        <v>2449</v>
      </c>
      <c r="D32" s="169" t="s">
        <v>2450</v>
      </c>
      <c r="E32" s="169" t="s">
        <v>1822</v>
      </c>
      <c r="F32" s="169" t="s">
        <v>1885</v>
      </c>
      <c r="H32" s="170">
        <v>293.25</v>
      </c>
      <c r="J32" s="200"/>
    </row>
    <row r="33" spans="1:10" x14ac:dyDescent="0.25">
      <c r="A33" s="8">
        <f>+A32</f>
        <v>1</v>
      </c>
      <c r="B33" s="8">
        <f>+B32</f>
        <v>1</v>
      </c>
      <c r="H33" s="182">
        <f>SUM(H32)</f>
        <v>293.25</v>
      </c>
      <c r="J33" s="200"/>
    </row>
    <row r="34" spans="1:10" x14ac:dyDescent="0.25">
      <c r="A34" s="200"/>
      <c r="B34" s="200"/>
      <c r="C34" s="200"/>
      <c r="D34" s="200"/>
      <c r="E34" s="200"/>
      <c r="F34" s="200"/>
      <c r="G34" s="200"/>
      <c r="H34" s="200"/>
      <c r="I34" s="200"/>
      <c r="J34" s="200"/>
    </row>
    <row r="37" spans="1:10" x14ac:dyDescent="0.25">
      <c r="A37" s="186"/>
      <c r="B37" s="186"/>
      <c r="C37" s="186"/>
      <c r="D37" s="186"/>
      <c r="E37" s="186"/>
      <c r="F37" s="186"/>
      <c r="G37" s="186"/>
      <c r="H37" s="186"/>
      <c r="I37" s="186"/>
      <c r="J37" s="186"/>
    </row>
    <row r="38" spans="1:10" x14ac:dyDescent="0.25">
      <c r="J38" s="186"/>
    </row>
    <row r="39" spans="1:10" ht="21" x14ac:dyDescent="0.35">
      <c r="A39" s="41" t="s">
        <v>167</v>
      </c>
      <c r="B39" s="41" t="s">
        <v>168</v>
      </c>
      <c r="G39" s="46" t="s">
        <v>39</v>
      </c>
      <c r="H39" s="191">
        <f>+H33</f>
        <v>293.25</v>
      </c>
      <c r="J39" s="186"/>
    </row>
    <row r="40" spans="1:10" ht="26.25" x14ac:dyDescent="0.4">
      <c r="A40" s="42">
        <f>+A33</f>
        <v>1</v>
      </c>
      <c r="B40" s="42">
        <f>+B33</f>
        <v>1</v>
      </c>
      <c r="C40" s="186"/>
      <c r="D40" s="186"/>
      <c r="E40" s="186"/>
      <c r="F40" s="186"/>
      <c r="G40" s="186"/>
      <c r="H40" s="186"/>
      <c r="I40" s="186"/>
      <c r="J40" s="186"/>
    </row>
    <row r="42" spans="1:10" x14ac:dyDescent="0.25">
      <c r="E42" s="41" t="s">
        <v>167</v>
      </c>
      <c r="F42" s="41" t="s">
        <v>168</v>
      </c>
    </row>
    <row r="43" spans="1:10" ht="26.25" x14ac:dyDescent="0.4">
      <c r="E43" s="42">
        <f>+A40+A27</f>
        <v>5</v>
      </c>
      <c r="F43" s="42">
        <f>+B40+B27</f>
        <v>14</v>
      </c>
      <c r="G43" s="46" t="s">
        <v>2916</v>
      </c>
      <c r="H43" s="191">
        <f>+H26+H39</f>
        <v>8066.45</v>
      </c>
    </row>
  </sheetData>
  <mergeCells count="2">
    <mergeCell ref="A1:J1"/>
    <mergeCell ref="A30:J30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114"/>
  <sheetViews>
    <sheetView workbookViewId="0">
      <selection activeCell="C10" sqref="C10"/>
    </sheetView>
  </sheetViews>
  <sheetFormatPr baseColWidth="10" defaultColWidth="10.7109375" defaultRowHeight="15" x14ac:dyDescent="0.25"/>
  <cols>
    <col min="1" max="1" width="13" customWidth="1"/>
    <col min="3" max="3" width="68.28515625" customWidth="1"/>
    <col min="4" max="4" width="50.5703125" customWidth="1"/>
    <col min="5" max="5" width="28.140625" customWidth="1"/>
    <col min="6" max="6" width="25.7109375" customWidth="1"/>
    <col min="7" max="7" width="20.140625" customWidth="1"/>
    <col min="8" max="8" width="20.5703125" customWidth="1"/>
    <col min="10" max="10" width="3.85546875" customWidth="1"/>
  </cols>
  <sheetData>
    <row r="1" spans="1:10" ht="27.75" x14ac:dyDescent="0.4">
      <c r="A1" s="232" t="s">
        <v>1806</v>
      </c>
      <c r="B1" s="232"/>
      <c r="C1" s="232"/>
      <c r="D1" s="232"/>
      <c r="E1" s="232"/>
      <c r="F1" s="232"/>
      <c r="G1" s="232"/>
      <c r="H1" s="232"/>
      <c r="I1" s="232"/>
      <c r="J1" s="232"/>
    </row>
    <row r="2" spans="1:10" x14ac:dyDescent="0.25">
      <c r="A2" s="149" t="s">
        <v>33</v>
      </c>
      <c r="B2" s="150" t="s">
        <v>34</v>
      </c>
      <c r="C2" s="23" t="s">
        <v>26</v>
      </c>
      <c r="D2" s="22" t="s">
        <v>35</v>
      </c>
      <c r="E2" s="22" t="s">
        <v>36</v>
      </c>
      <c r="F2" s="22" t="s">
        <v>37</v>
      </c>
      <c r="G2" s="22" t="s">
        <v>38</v>
      </c>
      <c r="H2" s="162" t="s">
        <v>171</v>
      </c>
      <c r="I2" s="25"/>
      <c r="J2" s="25"/>
    </row>
    <row r="3" spans="1:10" x14ac:dyDescent="0.25">
      <c r="A3" s="26">
        <v>965</v>
      </c>
      <c r="B3" s="27">
        <v>4</v>
      </c>
      <c r="C3" s="28" t="s">
        <v>1587</v>
      </c>
      <c r="D3" s="6" t="s">
        <v>1588</v>
      </c>
      <c r="E3" s="6" t="s">
        <v>158</v>
      </c>
      <c r="F3" s="6">
        <v>2013</v>
      </c>
      <c r="G3" s="6" t="s">
        <v>43</v>
      </c>
      <c r="H3" s="63">
        <v>1159.2</v>
      </c>
      <c r="I3" s="163"/>
      <c r="J3" s="25"/>
    </row>
    <row r="4" spans="1:10" x14ac:dyDescent="0.25">
      <c r="A4" s="26">
        <v>966</v>
      </c>
      <c r="B4" s="27">
        <v>2</v>
      </c>
      <c r="C4" s="28" t="s">
        <v>1589</v>
      </c>
      <c r="D4" s="6" t="s">
        <v>1590</v>
      </c>
      <c r="E4" s="6" t="s">
        <v>42</v>
      </c>
      <c r="F4" s="6">
        <v>2015</v>
      </c>
      <c r="G4" s="6" t="s">
        <v>47</v>
      </c>
      <c r="H4" s="51">
        <v>240</v>
      </c>
      <c r="J4" s="25"/>
    </row>
    <row r="5" spans="1:10" x14ac:dyDescent="0.25">
      <c r="A5" s="26">
        <v>967</v>
      </c>
      <c r="B5" s="27">
        <v>1</v>
      </c>
      <c r="C5" s="28" t="s">
        <v>1591</v>
      </c>
      <c r="D5" s="6" t="s">
        <v>1592</v>
      </c>
      <c r="E5" s="6" t="s">
        <v>1593</v>
      </c>
      <c r="F5" s="6" t="s">
        <v>1594</v>
      </c>
      <c r="G5" s="6" t="s">
        <v>47</v>
      </c>
      <c r="H5" s="52">
        <v>1316</v>
      </c>
      <c r="J5" s="25"/>
    </row>
    <row r="6" spans="1:10" x14ac:dyDescent="0.25">
      <c r="A6" s="26">
        <v>968</v>
      </c>
      <c r="B6" s="27">
        <v>2</v>
      </c>
      <c r="C6" s="28" t="s">
        <v>1595</v>
      </c>
      <c r="D6" s="6" t="s">
        <v>1596</v>
      </c>
      <c r="E6" s="6" t="s">
        <v>343</v>
      </c>
      <c r="F6" s="6" t="s">
        <v>1597</v>
      </c>
      <c r="G6" s="6" t="s">
        <v>43</v>
      </c>
      <c r="H6" s="63">
        <v>692.64</v>
      </c>
      <c r="J6" s="25"/>
    </row>
    <row r="7" spans="1:10" x14ac:dyDescent="0.25">
      <c r="A7" s="26">
        <v>969</v>
      </c>
      <c r="B7" s="27">
        <v>1</v>
      </c>
      <c r="C7" s="28" t="s">
        <v>1598</v>
      </c>
      <c r="D7" s="6" t="s">
        <v>1599</v>
      </c>
      <c r="E7" s="6" t="s">
        <v>158</v>
      </c>
      <c r="F7" s="6" t="s">
        <v>1600</v>
      </c>
      <c r="G7" s="6" t="s">
        <v>43</v>
      </c>
      <c r="H7" s="63">
        <v>365.7</v>
      </c>
      <c r="J7" s="25"/>
    </row>
    <row r="8" spans="1:10" x14ac:dyDescent="0.25">
      <c r="A8" s="26">
        <v>970</v>
      </c>
      <c r="B8" s="27">
        <v>2</v>
      </c>
      <c r="C8" s="28" t="s">
        <v>1601</v>
      </c>
      <c r="D8" s="6" t="s">
        <v>1602</v>
      </c>
      <c r="E8" s="6" t="s">
        <v>216</v>
      </c>
      <c r="F8" s="6" t="s">
        <v>1603</v>
      </c>
      <c r="G8" s="6" t="s">
        <v>43</v>
      </c>
      <c r="H8" s="63">
        <v>676.24</v>
      </c>
      <c r="J8" s="25"/>
    </row>
    <row r="9" spans="1:10" x14ac:dyDescent="0.25">
      <c r="A9" s="26">
        <v>971</v>
      </c>
      <c r="B9" s="27">
        <v>5</v>
      </c>
      <c r="C9" s="28" t="s">
        <v>1604</v>
      </c>
      <c r="D9" s="6" t="s">
        <v>1605</v>
      </c>
      <c r="E9" s="6" t="s">
        <v>158</v>
      </c>
      <c r="F9" s="6">
        <v>2014</v>
      </c>
      <c r="G9" s="6" t="s">
        <v>43</v>
      </c>
      <c r="H9" s="63">
        <v>1690.5</v>
      </c>
      <c r="J9" s="25"/>
    </row>
    <row r="10" spans="1:10" x14ac:dyDescent="0.25">
      <c r="A10" s="26">
        <v>973</v>
      </c>
      <c r="B10" s="27">
        <v>5</v>
      </c>
      <c r="C10" s="28" t="s">
        <v>972</v>
      </c>
      <c r="D10" s="6" t="s">
        <v>973</v>
      </c>
      <c r="E10" s="6" t="s">
        <v>974</v>
      </c>
      <c r="F10" s="6">
        <v>2013</v>
      </c>
      <c r="G10" s="6" t="s">
        <v>43</v>
      </c>
      <c r="H10" s="63">
        <v>1065.5999999999999</v>
      </c>
      <c r="J10" s="25"/>
    </row>
    <row r="11" spans="1:10" x14ac:dyDescent="0.25">
      <c r="A11" s="26">
        <v>974</v>
      </c>
      <c r="B11" s="27">
        <v>2</v>
      </c>
      <c r="C11" s="28" t="s">
        <v>1606</v>
      </c>
      <c r="D11" s="6" t="s">
        <v>1607</v>
      </c>
      <c r="E11" s="6" t="s">
        <v>1608</v>
      </c>
      <c r="F11" s="6" t="s">
        <v>1609</v>
      </c>
      <c r="G11" s="6" t="s">
        <v>43</v>
      </c>
      <c r="H11" s="63">
        <v>799.2</v>
      </c>
      <c r="J11" s="25"/>
    </row>
    <row r="12" spans="1:10" x14ac:dyDescent="0.25">
      <c r="A12" s="26">
        <v>977</v>
      </c>
      <c r="B12" s="27">
        <v>2</v>
      </c>
      <c r="C12" s="28" t="s">
        <v>1610</v>
      </c>
      <c r="D12" s="6" t="s">
        <v>1611</v>
      </c>
      <c r="E12" s="6" t="s">
        <v>1612</v>
      </c>
      <c r="F12" s="6" t="s">
        <v>1613</v>
      </c>
      <c r="G12" s="6" t="s">
        <v>43</v>
      </c>
      <c r="H12" s="63">
        <v>673.4</v>
      </c>
      <c r="J12" s="25"/>
    </row>
    <row r="13" spans="1:10" x14ac:dyDescent="0.25">
      <c r="A13" s="26">
        <v>978</v>
      </c>
      <c r="B13" s="27">
        <v>2</v>
      </c>
      <c r="C13" s="28" t="s">
        <v>1614</v>
      </c>
      <c r="D13" s="6" t="s">
        <v>1615</v>
      </c>
      <c r="E13" s="6" t="s">
        <v>1608</v>
      </c>
      <c r="F13" s="6" t="s">
        <v>1616</v>
      </c>
      <c r="G13" s="6" t="s">
        <v>43</v>
      </c>
      <c r="H13" s="63">
        <v>668.16</v>
      </c>
      <c r="J13" s="25"/>
    </row>
    <row r="14" spans="1:10" x14ac:dyDescent="0.25">
      <c r="A14" s="26">
        <v>979</v>
      </c>
      <c r="B14" s="27">
        <v>1</v>
      </c>
      <c r="C14" s="28" t="s">
        <v>1617</v>
      </c>
      <c r="D14" s="6" t="s">
        <v>1618</v>
      </c>
      <c r="E14" s="6" t="s">
        <v>1619</v>
      </c>
      <c r="F14" s="6" t="s">
        <v>1594</v>
      </c>
      <c r="G14" s="6" t="s">
        <v>47</v>
      </c>
      <c r="H14" s="52">
        <v>1855</v>
      </c>
      <c r="J14" s="25"/>
    </row>
    <row r="15" spans="1:10" x14ac:dyDescent="0.25">
      <c r="A15" s="26">
        <v>982</v>
      </c>
      <c r="B15" s="27">
        <v>3</v>
      </c>
      <c r="C15" s="28" t="s">
        <v>1620</v>
      </c>
      <c r="D15" s="6" t="s">
        <v>1621</v>
      </c>
      <c r="E15" s="6" t="s">
        <v>862</v>
      </c>
      <c r="F15" s="6" t="s">
        <v>1622</v>
      </c>
      <c r="G15" s="6" t="s">
        <v>43</v>
      </c>
      <c r="H15" s="63">
        <v>714.96</v>
      </c>
      <c r="J15" s="25"/>
    </row>
    <row r="16" spans="1:10" x14ac:dyDescent="0.25">
      <c r="A16" s="39">
        <v>13</v>
      </c>
      <c r="B16" s="39">
        <f>SUM(B3:B15)</f>
        <v>32</v>
      </c>
      <c r="H16" s="40">
        <f>SUM(H3:H15)</f>
        <v>11916.599999999999</v>
      </c>
      <c r="J16" s="25"/>
    </row>
    <row r="17" spans="1:10" x14ac:dyDescent="0.25">
      <c r="J17" s="25"/>
    </row>
    <row r="18" spans="1:10" x14ac:dyDescent="0.25">
      <c r="A18" s="41" t="s">
        <v>167</v>
      </c>
      <c r="B18" s="41" t="s">
        <v>168</v>
      </c>
      <c r="J18" s="25"/>
    </row>
    <row r="19" spans="1:10" ht="26.25" x14ac:dyDescent="0.4">
      <c r="A19" s="42">
        <f>+A16</f>
        <v>13</v>
      </c>
      <c r="B19" s="42">
        <f>+B16</f>
        <v>32</v>
      </c>
      <c r="C19" s="43" t="s">
        <v>169</v>
      </c>
      <c r="D19" s="25"/>
      <c r="E19" s="25"/>
      <c r="F19" s="25"/>
      <c r="G19" s="25"/>
      <c r="H19" s="25"/>
      <c r="I19" s="25"/>
      <c r="J19" s="25"/>
    </row>
    <row r="21" spans="1:10" x14ac:dyDescent="0.25">
      <c r="A21" s="54" t="s">
        <v>188</v>
      </c>
      <c r="B21" s="67" t="s">
        <v>34</v>
      </c>
      <c r="C21" s="55" t="s">
        <v>26</v>
      </c>
      <c r="D21" s="67" t="s">
        <v>35</v>
      </c>
      <c r="E21" s="67" t="s">
        <v>36</v>
      </c>
      <c r="F21" s="54" t="s">
        <v>37</v>
      </c>
      <c r="G21" s="67" t="s">
        <v>38</v>
      </c>
      <c r="H21" s="54" t="s">
        <v>39</v>
      </c>
      <c r="I21" s="18"/>
      <c r="J21" s="18"/>
    </row>
    <row r="22" spans="1:10" x14ac:dyDescent="0.25">
      <c r="A22" s="6" t="s">
        <v>216</v>
      </c>
      <c r="B22" s="56">
        <v>3</v>
      </c>
      <c r="C22" s="6" t="s">
        <v>1623</v>
      </c>
      <c r="D22" s="6" t="s">
        <v>1624</v>
      </c>
      <c r="E22" s="6"/>
      <c r="F22" s="6">
        <v>2016</v>
      </c>
      <c r="G22" s="6"/>
      <c r="H22" s="57">
        <v>547.20000000000005</v>
      </c>
      <c r="J22" s="18"/>
    </row>
    <row r="23" spans="1:10" x14ac:dyDescent="0.25">
      <c r="A23" s="6" t="s">
        <v>216</v>
      </c>
      <c r="B23" s="56">
        <v>3</v>
      </c>
      <c r="C23" s="6" t="s">
        <v>1625</v>
      </c>
      <c r="D23" s="6" t="s">
        <v>1028</v>
      </c>
      <c r="E23" s="6"/>
      <c r="F23" s="6">
        <v>2016</v>
      </c>
      <c r="G23" s="6"/>
      <c r="H23" s="57">
        <v>667.2</v>
      </c>
      <c r="J23" s="18"/>
    </row>
    <row r="24" spans="1:10" x14ac:dyDescent="0.25">
      <c r="A24" s="6" t="s">
        <v>216</v>
      </c>
      <c r="B24" s="56">
        <v>3</v>
      </c>
      <c r="C24" s="6" t="s">
        <v>1626</v>
      </c>
      <c r="D24" s="6" t="s">
        <v>1627</v>
      </c>
      <c r="E24" s="6"/>
      <c r="F24" s="6">
        <v>2017</v>
      </c>
      <c r="G24" s="6"/>
      <c r="H24" s="57">
        <v>1195.2</v>
      </c>
      <c r="J24" s="18"/>
    </row>
    <row r="25" spans="1:10" x14ac:dyDescent="0.25">
      <c r="A25" s="6" t="s">
        <v>216</v>
      </c>
      <c r="B25" s="56">
        <v>3</v>
      </c>
      <c r="C25" s="6" t="s">
        <v>1628</v>
      </c>
      <c r="D25" s="6" t="s">
        <v>1629</v>
      </c>
      <c r="E25" s="6"/>
      <c r="F25" s="6">
        <v>2014</v>
      </c>
      <c r="G25" s="6"/>
      <c r="H25" s="57">
        <v>1099.2</v>
      </c>
      <c r="J25" s="18"/>
    </row>
    <row r="26" spans="1:10" x14ac:dyDescent="0.25">
      <c r="A26" s="6" t="s">
        <v>216</v>
      </c>
      <c r="B26" s="56">
        <v>3</v>
      </c>
      <c r="C26" s="6" t="s">
        <v>1630</v>
      </c>
      <c r="D26" s="6" t="s">
        <v>1631</v>
      </c>
      <c r="E26" s="6"/>
      <c r="F26" s="6">
        <v>2017</v>
      </c>
      <c r="G26" s="6"/>
      <c r="H26" s="57">
        <v>307.2</v>
      </c>
      <c r="J26" s="18"/>
    </row>
    <row r="27" spans="1:10" x14ac:dyDescent="0.25">
      <c r="A27" s="6" t="s">
        <v>216</v>
      </c>
      <c r="B27" s="56">
        <v>3</v>
      </c>
      <c r="C27" s="6" t="s">
        <v>1632</v>
      </c>
      <c r="D27" s="6" t="s">
        <v>1633</v>
      </c>
      <c r="E27" s="6"/>
      <c r="F27" s="6">
        <v>2016</v>
      </c>
      <c r="G27" s="6"/>
      <c r="H27" s="57">
        <v>1003.2</v>
      </c>
      <c r="J27" s="18"/>
    </row>
    <row r="28" spans="1:10" x14ac:dyDescent="0.25">
      <c r="A28" s="6" t="s">
        <v>216</v>
      </c>
      <c r="B28" s="56">
        <v>3</v>
      </c>
      <c r="C28" s="6" t="s">
        <v>1634</v>
      </c>
      <c r="D28" s="6" t="s">
        <v>1635</v>
      </c>
      <c r="E28" s="6"/>
      <c r="F28" s="6">
        <v>2016</v>
      </c>
      <c r="G28" s="6"/>
      <c r="H28" s="57">
        <v>979.2</v>
      </c>
      <c r="J28" s="18"/>
    </row>
    <row r="29" spans="1:10" x14ac:dyDescent="0.25">
      <c r="A29" s="6" t="s">
        <v>216</v>
      </c>
      <c r="B29" s="56">
        <v>3</v>
      </c>
      <c r="C29" s="6" t="s">
        <v>1636</v>
      </c>
      <c r="D29" s="6" t="s">
        <v>1637</v>
      </c>
      <c r="E29" s="6"/>
      <c r="F29" s="6">
        <v>2016</v>
      </c>
      <c r="G29" s="6"/>
      <c r="H29" s="57">
        <v>715.2</v>
      </c>
      <c r="J29" s="18"/>
    </row>
    <row r="30" spans="1:10" x14ac:dyDescent="0.25">
      <c r="A30" s="6" t="s">
        <v>216</v>
      </c>
      <c r="B30" s="56">
        <v>3</v>
      </c>
      <c r="C30" s="6" t="s">
        <v>1638</v>
      </c>
      <c r="D30" s="6" t="s">
        <v>1639</v>
      </c>
      <c r="E30" s="6"/>
      <c r="F30" s="6">
        <v>2016</v>
      </c>
      <c r="G30" s="6"/>
      <c r="H30" s="57">
        <v>907.2</v>
      </c>
      <c r="J30" s="18"/>
    </row>
    <row r="31" spans="1:10" x14ac:dyDescent="0.25">
      <c r="A31" s="6" t="s">
        <v>216</v>
      </c>
      <c r="B31" s="56">
        <v>3</v>
      </c>
      <c r="C31" s="6" t="s">
        <v>1640</v>
      </c>
      <c r="D31" s="6" t="s">
        <v>1641</v>
      </c>
      <c r="E31" s="6"/>
      <c r="F31" s="6">
        <v>2016</v>
      </c>
      <c r="G31" s="6"/>
      <c r="H31" s="57">
        <v>1884</v>
      </c>
      <c r="J31" s="18"/>
    </row>
    <row r="32" spans="1:10" x14ac:dyDescent="0.25">
      <c r="A32" s="6" t="s">
        <v>216</v>
      </c>
      <c r="B32" s="56">
        <v>3</v>
      </c>
      <c r="C32" s="6" t="s">
        <v>1642</v>
      </c>
      <c r="D32" s="6" t="s">
        <v>1639</v>
      </c>
      <c r="E32" s="6"/>
      <c r="F32" s="6">
        <v>2016</v>
      </c>
      <c r="G32" s="6"/>
      <c r="H32" s="57">
        <v>547.20000000000005</v>
      </c>
      <c r="J32" s="18"/>
    </row>
    <row r="33" spans="1:10" x14ac:dyDescent="0.25">
      <c r="A33" s="6" t="s">
        <v>216</v>
      </c>
      <c r="B33" s="56">
        <v>3</v>
      </c>
      <c r="C33" s="6" t="s">
        <v>1643</v>
      </c>
      <c r="D33" s="6" t="s">
        <v>1639</v>
      </c>
      <c r="E33" s="6"/>
      <c r="F33" s="6">
        <v>2016</v>
      </c>
      <c r="G33" s="6"/>
      <c r="H33" s="57">
        <v>499.2</v>
      </c>
      <c r="J33" s="18"/>
    </row>
    <row r="34" spans="1:10" x14ac:dyDescent="0.25">
      <c r="A34" s="6" t="s">
        <v>216</v>
      </c>
      <c r="B34" s="56">
        <v>3</v>
      </c>
      <c r="C34" s="6" t="s">
        <v>1644</v>
      </c>
      <c r="D34" s="6" t="s">
        <v>1058</v>
      </c>
      <c r="E34" s="6"/>
      <c r="F34" s="6">
        <v>2016</v>
      </c>
      <c r="G34" s="6"/>
      <c r="H34" s="57">
        <v>619.20000000000005</v>
      </c>
      <c r="J34" s="18"/>
    </row>
    <row r="35" spans="1:10" x14ac:dyDescent="0.25">
      <c r="A35" s="6" t="s">
        <v>216</v>
      </c>
      <c r="B35" s="56">
        <v>3</v>
      </c>
      <c r="C35" s="6" t="s">
        <v>1645</v>
      </c>
      <c r="D35" s="6" t="s">
        <v>1639</v>
      </c>
      <c r="E35" s="6"/>
      <c r="F35" s="6">
        <v>2016</v>
      </c>
      <c r="G35" s="6"/>
      <c r="H35" s="57">
        <v>547.20000000000005</v>
      </c>
      <c r="J35" s="18"/>
    </row>
    <row r="36" spans="1:10" x14ac:dyDescent="0.25">
      <c r="A36" s="6" t="s">
        <v>216</v>
      </c>
      <c r="B36" s="56">
        <v>3</v>
      </c>
      <c r="C36" s="6" t="s">
        <v>1646</v>
      </c>
      <c r="D36" s="6" t="s">
        <v>1639</v>
      </c>
      <c r="E36" s="6"/>
      <c r="F36" s="6">
        <v>2016</v>
      </c>
      <c r="G36" s="6"/>
      <c r="H36" s="57">
        <v>571.20000000000005</v>
      </c>
      <c r="J36" s="18"/>
    </row>
    <row r="37" spans="1:10" x14ac:dyDescent="0.25">
      <c r="A37" s="6" t="s">
        <v>216</v>
      </c>
      <c r="B37" s="56">
        <v>3</v>
      </c>
      <c r="C37" s="6" t="s">
        <v>1647</v>
      </c>
      <c r="D37" s="6" t="s">
        <v>1639</v>
      </c>
      <c r="E37" s="6"/>
      <c r="F37" s="6">
        <v>2016</v>
      </c>
      <c r="G37" s="6"/>
      <c r="H37" s="57">
        <v>619.20000000000005</v>
      </c>
      <c r="J37" s="18"/>
    </row>
    <row r="38" spans="1:10" x14ac:dyDescent="0.25">
      <c r="A38" s="6" t="s">
        <v>216</v>
      </c>
      <c r="B38" s="56">
        <v>3</v>
      </c>
      <c r="C38" s="6" t="s">
        <v>1648</v>
      </c>
      <c r="D38" s="6" t="s">
        <v>1639</v>
      </c>
      <c r="E38" s="6"/>
      <c r="F38" s="6">
        <v>2016</v>
      </c>
      <c r="G38" s="6"/>
      <c r="H38" s="57">
        <v>619.20000000000005</v>
      </c>
      <c r="J38" s="18"/>
    </row>
    <row r="39" spans="1:10" x14ac:dyDescent="0.25">
      <c r="A39" s="6" t="s">
        <v>216</v>
      </c>
      <c r="B39" s="56">
        <v>3</v>
      </c>
      <c r="C39" s="6" t="s">
        <v>1649</v>
      </c>
      <c r="D39" s="6" t="s">
        <v>1639</v>
      </c>
      <c r="E39" s="6"/>
      <c r="F39" s="6">
        <v>2017</v>
      </c>
      <c r="G39" s="6"/>
      <c r="H39" s="57">
        <v>571.20000000000005</v>
      </c>
      <c r="J39" s="18"/>
    </row>
    <row r="40" spans="1:10" x14ac:dyDescent="0.25">
      <c r="A40" s="6" t="s">
        <v>216</v>
      </c>
      <c r="B40" s="56">
        <v>3</v>
      </c>
      <c r="C40" s="6" t="s">
        <v>1650</v>
      </c>
      <c r="D40" s="6" t="s">
        <v>1639</v>
      </c>
      <c r="E40" s="6"/>
      <c r="F40" s="6">
        <v>2017</v>
      </c>
      <c r="G40" s="6"/>
      <c r="H40" s="57">
        <v>571.20000000000005</v>
      </c>
      <c r="J40" s="18"/>
    </row>
    <row r="41" spans="1:10" x14ac:dyDescent="0.25">
      <c r="A41" s="6" t="s">
        <v>216</v>
      </c>
      <c r="B41" s="56">
        <v>3</v>
      </c>
      <c r="C41" s="6" t="s">
        <v>1651</v>
      </c>
      <c r="D41" s="6" t="s">
        <v>1652</v>
      </c>
      <c r="E41" s="6"/>
      <c r="F41" s="6">
        <v>2017</v>
      </c>
      <c r="G41" s="6"/>
      <c r="H41" s="57">
        <v>787.2</v>
      </c>
      <c r="J41" s="18"/>
    </row>
    <row r="42" spans="1:10" x14ac:dyDescent="0.25">
      <c r="A42" s="6" t="s">
        <v>216</v>
      </c>
      <c r="B42" s="88">
        <v>3</v>
      </c>
      <c r="C42" s="89" t="s">
        <v>1653</v>
      </c>
      <c r="D42" s="6" t="s">
        <v>1364</v>
      </c>
      <c r="E42" s="6"/>
      <c r="F42" s="89">
        <v>2016</v>
      </c>
      <c r="G42" s="6"/>
      <c r="H42" s="57">
        <v>595.20000000000005</v>
      </c>
      <c r="J42" s="18"/>
    </row>
    <row r="43" spans="1:10" x14ac:dyDescent="0.25">
      <c r="A43" s="6" t="s">
        <v>216</v>
      </c>
      <c r="B43" s="88">
        <v>3</v>
      </c>
      <c r="C43" s="89" t="s">
        <v>1654</v>
      </c>
      <c r="D43" s="6" t="s">
        <v>1655</v>
      </c>
      <c r="E43" s="6"/>
      <c r="F43" s="89">
        <v>2016</v>
      </c>
      <c r="G43" s="6"/>
      <c r="H43" s="57">
        <v>715.2</v>
      </c>
      <c r="J43" s="18"/>
    </row>
    <row r="44" spans="1:10" x14ac:dyDescent="0.25">
      <c r="A44" s="6" t="s">
        <v>216</v>
      </c>
      <c r="B44" s="56">
        <v>3</v>
      </c>
      <c r="C44" s="6" t="s">
        <v>1656</v>
      </c>
      <c r="D44" s="6" t="s">
        <v>1657</v>
      </c>
      <c r="E44" s="6"/>
      <c r="F44" s="6">
        <v>2016</v>
      </c>
      <c r="G44" s="6"/>
      <c r="H44" s="57">
        <v>1195.2</v>
      </c>
      <c r="J44" s="18"/>
    </row>
    <row r="45" spans="1:10" x14ac:dyDescent="0.25">
      <c r="A45" s="6" t="s">
        <v>216</v>
      </c>
      <c r="B45" s="56">
        <v>3</v>
      </c>
      <c r="C45" s="6" t="s">
        <v>1658</v>
      </c>
      <c r="D45" s="6" t="s">
        <v>1659</v>
      </c>
      <c r="E45" s="6"/>
      <c r="F45" s="6">
        <v>2016</v>
      </c>
      <c r="G45" s="6"/>
      <c r="H45" s="57">
        <v>547.20000000000005</v>
      </c>
      <c r="J45" s="18"/>
    </row>
    <row r="46" spans="1:10" x14ac:dyDescent="0.25">
      <c r="A46" s="6" t="s">
        <v>216</v>
      </c>
      <c r="B46" s="56">
        <v>3</v>
      </c>
      <c r="C46" s="6" t="s">
        <v>1660</v>
      </c>
      <c r="D46" s="6" t="s">
        <v>1661</v>
      </c>
      <c r="E46" s="6"/>
      <c r="F46" s="6">
        <v>2016</v>
      </c>
      <c r="G46" s="6"/>
      <c r="H46" s="57">
        <v>1492.8</v>
      </c>
      <c r="J46" s="18"/>
    </row>
    <row r="47" spans="1:10" x14ac:dyDescent="0.25">
      <c r="A47" s="6" t="s">
        <v>216</v>
      </c>
      <c r="B47" s="56">
        <v>3</v>
      </c>
      <c r="C47" s="6" t="s">
        <v>1662</v>
      </c>
      <c r="D47" s="6" t="s">
        <v>1663</v>
      </c>
      <c r="E47" s="6"/>
      <c r="F47" s="6">
        <v>2016</v>
      </c>
      <c r="G47" s="6"/>
      <c r="H47" s="57">
        <v>1243.2</v>
      </c>
      <c r="J47" s="18"/>
    </row>
    <row r="48" spans="1:10" x14ac:dyDescent="0.25">
      <c r="A48" s="6" t="s">
        <v>216</v>
      </c>
      <c r="B48" s="56">
        <v>3</v>
      </c>
      <c r="C48" s="6" t="s">
        <v>1664</v>
      </c>
      <c r="D48" s="6" t="s">
        <v>1665</v>
      </c>
      <c r="E48" s="6"/>
      <c r="F48" s="6">
        <v>2016</v>
      </c>
      <c r="G48" s="6"/>
      <c r="H48" s="57">
        <v>763.2</v>
      </c>
      <c r="J48" s="18"/>
    </row>
    <row r="49" spans="1:10" x14ac:dyDescent="0.25">
      <c r="A49" s="6" t="s">
        <v>216</v>
      </c>
      <c r="B49" s="56">
        <v>3</v>
      </c>
      <c r="C49" s="6" t="s">
        <v>1666</v>
      </c>
      <c r="D49" s="6" t="s">
        <v>1667</v>
      </c>
      <c r="E49" s="6"/>
      <c r="F49" s="6">
        <v>2016</v>
      </c>
      <c r="G49" s="6"/>
      <c r="H49" s="57">
        <v>1507.2</v>
      </c>
      <c r="J49" s="18"/>
    </row>
    <row r="50" spans="1:10" x14ac:dyDescent="0.25">
      <c r="A50" s="6" t="s">
        <v>216</v>
      </c>
      <c r="B50" s="56">
        <v>3</v>
      </c>
      <c r="C50" s="6" t="s">
        <v>1668</v>
      </c>
      <c r="D50" s="6" t="s">
        <v>1661</v>
      </c>
      <c r="E50" s="6"/>
      <c r="F50" s="6">
        <v>2016</v>
      </c>
      <c r="G50" s="6"/>
      <c r="H50" s="57">
        <v>1716</v>
      </c>
      <c r="J50" s="18"/>
    </row>
    <row r="51" spans="1:10" x14ac:dyDescent="0.25">
      <c r="A51" s="6" t="s">
        <v>216</v>
      </c>
      <c r="B51" s="56">
        <v>3</v>
      </c>
      <c r="C51" s="6" t="s">
        <v>1669</v>
      </c>
      <c r="D51" s="6" t="s">
        <v>1670</v>
      </c>
      <c r="E51" s="6"/>
      <c r="F51" s="6">
        <v>2016</v>
      </c>
      <c r="G51" s="6"/>
      <c r="H51" s="57">
        <v>1300.8</v>
      </c>
      <c r="J51" s="18"/>
    </row>
    <row r="52" spans="1:10" x14ac:dyDescent="0.25">
      <c r="A52" s="6" t="s">
        <v>216</v>
      </c>
      <c r="B52" s="56">
        <v>3</v>
      </c>
      <c r="C52" s="6" t="s">
        <v>1671</v>
      </c>
      <c r="D52" s="6" t="s">
        <v>1672</v>
      </c>
      <c r="E52" s="6"/>
      <c r="F52" s="6">
        <v>2016</v>
      </c>
      <c r="G52" s="6"/>
      <c r="H52" s="57">
        <v>919.2</v>
      </c>
      <c r="J52" s="18"/>
    </row>
    <row r="53" spans="1:10" x14ac:dyDescent="0.25">
      <c r="A53" s="6" t="s">
        <v>216</v>
      </c>
      <c r="B53" s="56">
        <v>3</v>
      </c>
      <c r="C53" s="6" t="s">
        <v>1673</v>
      </c>
      <c r="D53" s="6" t="s">
        <v>1641</v>
      </c>
      <c r="E53" s="6"/>
      <c r="F53" s="6">
        <v>2016</v>
      </c>
      <c r="G53" s="6"/>
      <c r="H53" s="57">
        <v>1219.2</v>
      </c>
      <c r="J53" s="18"/>
    </row>
    <row r="54" spans="1:10" x14ac:dyDescent="0.25">
      <c r="A54" s="6" t="s">
        <v>216</v>
      </c>
      <c r="B54" s="56">
        <v>3</v>
      </c>
      <c r="C54" s="6" t="s">
        <v>1674</v>
      </c>
      <c r="D54" s="6" t="s">
        <v>1675</v>
      </c>
      <c r="E54" s="6"/>
      <c r="F54" s="6">
        <v>2017</v>
      </c>
      <c r="G54" s="6"/>
      <c r="H54" s="57">
        <v>955.2</v>
      </c>
      <c r="J54" s="18"/>
    </row>
    <row r="55" spans="1:10" x14ac:dyDescent="0.25">
      <c r="A55" s="6" t="s">
        <v>216</v>
      </c>
      <c r="B55" s="56">
        <v>3</v>
      </c>
      <c r="C55" s="6" t="s">
        <v>1676</v>
      </c>
      <c r="D55" s="6" t="s">
        <v>1677</v>
      </c>
      <c r="E55" s="6"/>
      <c r="F55" s="6">
        <v>2016</v>
      </c>
      <c r="G55" s="6"/>
      <c r="H55" s="57">
        <v>835.2</v>
      </c>
      <c r="J55" s="18"/>
    </row>
    <row r="56" spans="1:10" x14ac:dyDescent="0.25">
      <c r="A56" s="6" t="s">
        <v>216</v>
      </c>
      <c r="B56" s="56">
        <v>3</v>
      </c>
      <c r="C56" s="6" t="s">
        <v>1678</v>
      </c>
      <c r="D56" s="6" t="s">
        <v>1679</v>
      </c>
      <c r="E56" s="6"/>
      <c r="F56" s="6">
        <v>2016</v>
      </c>
      <c r="G56" s="6"/>
      <c r="H56" s="57">
        <v>1195.2</v>
      </c>
      <c r="J56" s="18"/>
    </row>
    <row r="57" spans="1:10" x14ac:dyDescent="0.25">
      <c r="A57" s="6" t="s">
        <v>216</v>
      </c>
      <c r="B57" s="56">
        <v>3</v>
      </c>
      <c r="C57" s="6" t="s">
        <v>1680</v>
      </c>
      <c r="D57" s="6" t="s">
        <v>1681</v>
      </c>
      <c r="E57" s="6"/>
      <c r="F57" s="6">
        <v>2017</v>
      </c>
      <c r="G57" s="6"/>
      <c r="H57" s="57">
        <v>1003.2</v>
      </c>
      <c r="J57" s="18"/>
    </row>
    <row r="58" spans="1:10" x14ac:dyDescent="0.25">
      <c r="A58" s="6" t="s">
        <v>216</v>
      </c>
      <c r="B58" s="56">
        <v>3</v>
      </c>
      <c r="C58" s="6" t="s">
        <v>1682</v>
      </c>
      <c r="D58" s="6" t="s">
        <v>1683</v>
      </c>
      <c r="E58" s="6"/>
      <c r="F58" s="6">
        <v>2017</v>
      </c>
      <c r="G58" s="6"/>
      <c r="H58" s="57">
        <v>883.2</v>
      </c>
      <c r="J58" s="18"/>
    </row>
    <row r="59" spans="1:10" x14ac:dyDescent="0.25">
      <c r="A59" s="6" t="s">
        <v>216</v>
      </c>
      <c r="B59" s="56">
        <v>3</v>
      </c>
      <c r="C59" s="6" t="s">
        <v>1684</v>
      </c>
      <c r="D59" s="6" t="s">
        <v>1685</v>
      </c>
      <c r="E59" s="6"/>
      <c r="F59" s="6">
        <v>2017</v>
      </c>
      <c r="G59" s="6"/>
      <c r="H59" s="57">
        <v>379.2</v>
      </c>
      <c r="J59" s="18"/>
    </row>
    <row r="60" spans="1:10" x14ac:dyDescent="0.25">
      <c r="A60" s="6" t="s">
        <v>216</v>
      </c>
      <c r="B60" s="56">
        <v>3</v>
      </c>
      <c r="C60" s="6" t="s">
        <v>1686</v>
      </c>
      <c r="D60" s="6" t="s">
        <v>1687</v>
      </c>
      <c r="E60" s="6"/>
      <c r="F60" s="6">
        <v>2017</v>
      </c>
      <c r="G60" s="6"/>
      <c r="H60" s="57">
        <v>1243.2</v>
      </c>
      <c r="J60" s="18"/>
    </row>
    <row r="61" spans="1:10" x14ac:dyDescent="0.25">
      <c r="A61" s="6" t="s">
        <v>216</v>
      </c>
      <c r="B61" s="56">
        <v>3</v>
      </c>
      <c r="C61" s="6" t="s">
        <v>1688</v>
      </c>
      <c r="D61" s="6" t="s">
        <v>1689</v>
      </c>
      <c r="E61" s="6"/>
      <c r="F61" s="6">
        <v>2017</v>
      </c>
      <c r="G61" s="6"/>
      <c r="H61" s="57">
        <v>1891.2</v>
      </c>
      <c r="J61" s="18"/>
    </row>
    <row r="62" spans="1:10" x14ac:dyDescent="0.25">
      <c r="A62" s="6" t="s">
        <v>216</v>
      </c>
      <c r="B62" s="56">
        <v>3</v>
      </c>
      <c r="C62" s="6" t="s">
        <v>1690</v>
      </c>
      <c r="D62" s="6" t="s">
        <v>1672</v>
      </c>
      <c r="E62" s="6"/>
      <c r="F62" s="6">
        <v>2011</v>
      </c>
      <c r="G62" s="6"/>
      <c r="H62" s="57">
        <v>1634.4</v>
      </c>
      <c r="J62" s="18"/>
    </row>
    <row r="63" spans="1:10" x14ac:dyDescent="0.25">
      <c r="A63" s="6" t="s">
        <v>216</v>
      </c>
      <c r="B63" s="56">
        <v>3</v>
      </c>
      <c r="C63" s="6" t="s">
        <v>1691</v>
      </c>
      <c r="D63" s="6" t="s">
        <v>1672</v>
      </c>
      <c r="E63" s="6"/>
      <c r="F63" s="6">
        <v>2011</v>
      </c>
      <c r="G63" s="6"/>
      <c r="H63" s="57">
        <v>753.6</v>
      </c>
      <c r="J63" s="18"/>
    </row>
    <row r="64" spans="1:10" x14ac:dyDescent="0.25">
      <c r="A64" s="6" t="s">
        <v>216</v>
      </c>
      <c r="B64" s="56">
        <v>3</v>
      </c>
      <c r="C64" s="6" t="s">
        <v>1692</v>
      </c>
      <c r="D64" s="6" t="s">
        <v>1693</v>
      </c>
      <c r="E64" s="6"/>
      <c r="F64" s="6">
        <v>2012</v>
      </c>
      <c r="G64" s="6"/>
      <c r="H64" s="57">
        <v>981.6</v>
      </c>
      <c r="J64" s="18"/>
    </row>
    <row r="65" spans="1:10" x14ac:dyDescent="0.25">
      <c r="A65" s="6" t="s">
        <v>216</v>
      </c>
      <c r="B65" s="56">
        <v>3</v>
      </c>
      <c r="C65" s="6" t="s">
        <v>1694</v>
      </c>
      <c r="D65" s="6" t="s">
        <v>1032</v>
      </c>
      <c r="E65" s="6"/>
      <c r="F65" s="6">
        <v>2013</v>
      </c>
      <c r="G65" s="6"/>
      <c r="H65" s="57">
        <v>907.2</v>
      </c>
      <c r="J65" s="18"/>
    </row>
    <row r="66" spans="1:10" x14ac:dyDescent="0.25">
      <c r="A66" s="6" t="s">
        <v>216</v>
      </c>
      <c r="B66" s="56">
        <v>3</v>
      </c>
      <c r="C66" s="6" t="s">
        <v>1695</v>
      </c>
      <c r="D66" s="6" t="s">
        <v>1696</v>
      </c>
      <c r="E66" s="6"/>
      <c r="F66" s="6">
        <v>2016</v>
      </c>
      <c r="G66" s="6"/>
      <c r="H66" s="57">
        <v>955.2</v>
      </c>
      <c r="J66" s="18"/>
    </row>
    <row r="67" spans="1:10" x14ac:dyDescent="0.25">
      <c r="A67" s="6" t="s">
        <v>216</v>
      </c>
      <c r="B67" s="56">
        <v>3</v>
      </c>
      <c r="C67" s="6" t="s">
        <v>1697</v>
      </c>
      <c r="D67" s="6" t="s">
        <v>1698</v>
      </c>
      <c r="E67" s="6"/>
      <c r="F67" s="6">
        <v>2016</v>
      </c>
      <c r="G67" s="6"/>
      <c r="H67" s="57">
        <v>835.2</v>
      </c>
      <c r="J67" s="18"/>
    </row>
    <row r="68" spans="1:10" x14ac:dyDescent="0.25">
      <c r="A68" s="6" t="s">
        <v>216</v>
      </c>
      <c r="B68" s="56">
        <v>3</v>
      </c>
      <c r="C68" s="6" t="s">
        <v>1699</v>
      </c>
      <c r="D68" s="6" t="s">
        <v>1700</v>
      </c>
      <c r="E68" s="6"/>
      <c r="F68" s="6">
        <v>2016</v>
      </c>
      <c r="G68" s="6"/>
      <c r="H68" s="57">
        <v>403.2</v>
      </c>
      <c r="J68" s="18"/>
    </row>
    <row r="69" spans="1:10" x14ac:dyDescent="0.25">
      <c r="A69" s="8">
        <v>84</v>
      </c>
      <c r="B69" s="8">
        <f>SUM(B22:B68)</f>
        <v>141</v>
      </c>
      <c r="H69" s="40">
        <f>SUM(H22:H68)</f>
        <v>43327.19999999999</v>
      </c>
      <c r="J69" s="18"/>
    </row>
    <row r="70" spans="1:10" x14ac:dyDescent="0.25">
      <c r="J70" s="18"/>
    </row>
    <row r="71" spans="1:10" x14ac:dyDescent="0.25">
      <c r="A71" s="41" t="s">
        <v>167</v>
      </c>
      <c r="B71" s="41" t="s">
        <v>168</v>
      </c>
      <c r="J71" s="18"/>
    </row>
    <row r="72" spans="1:10" ht="26.25" x14ac:dyDescent="0.4">
      <c r="A72" s="42">
        <f>+A69</f>
        <v>84</v>
      </c>
      <c r="B72" s="42">
        <f>+B69</f>
        <v>141</v>
      </c>
      <c r="C72" s="58" t="s">
        <v>221</v>
      </c>
      <c r="D72" s="18"/>
      <c r="E72" s="18"/>
      <c r="F72" s="18"/>
      <c r="G72" s="18"/>
      <c r="H72" s="18"/>
      <c r="I72" s="18"/>
      <c r="J72" s="18"/>
    </row>
    <row r="75" spans="1:10" x14ac:dyDescent="0.25">
      <c r="A75" s="44"/>
      <c r="B75" s="44"/>
      <c r="C75" s="44"/>
      <c r="D75" s="44"/>
      <c r="E75" s="44"/>
      <c r="F75" s="44"/>
      <c r="G75" s="44"/>
      <c r="H75" s="44"/>
      <c r="I75" s="44"/>
      <c r="J75" s="44"/>
    </row>
    <row r="76" spans="1:10" x14ac:dyDescent="0.25">
      <c r="J76" s="44"/>
    </row>
    <row r="77" spans="1:10" ht="21" x14ac:dyDescent="0.35">
      <c r="A77" s="41" t="s">
        <v>167</v>
      </c>
      <c r="B77" s="41" t="s">
        <v>168</v>
      </c>
      <c r="G77" s="46" t="s">
        <v>39</v>
      </c>
      <c r="H77" s="47">
        <f>+H16+H69</f>
        <v>55243.799999999988</v>
      </c>
      <c r="J77" s="44"/>
    </row>
    <row r="78" spans="1:10" ht="26.25" x14ac:dyDescent="0.4">
      <c r="A78" s="42">
        <f>+A19+A72</f>
        <v>97</v>
      </c>
      <c r="B78" s="42">
        <f>+B19+B72</f>
        <v>173</v>
      </c>
      <c r="C78" s="48" t="s">
        <v>170</v>
      </c>
      <c r="D78" s="44"/>
      <c r="E78" s="44"/>
      <c r="F78" s="44"/>
      <c r="G78" s="44"/>
      <c r="H78" s="44"/>
      <c r="I78" s="44"/>
      <c r="J78" s="44"/>
    </row>
    <row r="81" spans="1:10" ht="27.75" x14ac:dyDescent="0.4">
      <c r="A81" s="232" t="s">
        <v>1807</v>
      </c>
      <c r="B81" s="232"/>
      <c r="C81" s="232"/>
      <c r="D81" s="232"/>
      <c r="E81" s="232"/>
      <c r="F81" s="232"/>
      <c r="G81" s="232"/>
      <c r="H81" s="232"/>
      <c r="I81" s="232"/>
      <c r="J81" s="232"/>
    </row>
    <row r="82" spans="1:10" x14ac:dyDescent="0.25">
      <c r="A82" s="216" t="s">
        <v>33</v>
      </c>
      <c r="B82" s="214" t="s">
        <v>34</v>
      </c>
      <c r="C82" s="197" t="s">
        <v>26</v>
      </c>
      <c r="D82" s="196" t="s">
        <v>35</v>
      </c>
      <c r="E82" s="196" t="s">
        <v>36</v>
      </c>
      <c r="F82" s="196" t="s">
        <v>37</v>
      </c>
      <c r="G82" s="196" t="s">
        <v>38</v>
      </c>
      <c r="H82" s="217" t="s">
        <v>171</v>
      </c>
      <c r="I82" s="200"/>
      <c r="J82" s="200"/>
    </row>
    <row r="83" spans="1:10" x14ac:dyDescent="0.25">
      <c r="A83" s="2">
        <v>1</v>
      </c>
      <c r="B83" s="2">
        <v>3</v>
      </c>
      <c r="C83" s="174" t="s">
        <v>2451</v>
      </c>
      <c r="D83" s="174" t="s">
        <v>2453</v>
      </c>
      <c r="E83" s="174" t="s">
        <v>991</v>
      </c>
      <c r="F83" s="174" t="s">
        <v>1885</v>
      </c>
      <c r="G83" s="2"/>
      <c r="H83" s="173">
        <v>1053.5999999999999</v>
      </c>
      <c r="J83" s="200"/>
    </row>
    <row r="84" spans="1:10" x14ac:dyDescent="0.25">
      <c r="A84" s="2">
        <f>+A83+1</f>
        <v>2</v>
      </c>
      <c r="B84" s="2">
        <v>5</v>
      </c>
      <c r="C84" s="174" t="s">
        <v>2452</v>
      </c>
      <c r="D84" s="174" t="s">
        <v>2454</v>
      </c>
      <c r="E84" s="174" t="s">
        <v>991</v>
      </c>
      <c r="F84" s="174" t="s">
        <v>1884</v>
      </c>
      <c r="G84" s="2"/>
      <c r="H84" s="173">
        <v>1680</v>
      </c>
      <c r="J84" s="200"/>
    </row>
    <row r="85" spans="1:10" x14ac:dyDescent="0.25">
      <c r="A85" s="2">
        <f t="shared" ref="A85:A103" si="0">+A84+1</f>
        <v>3</v>
      </c>
      <c r="B85" s="2">
        <v>3</v>
      </c>
      <c r="C85" s="174" t="s">
        <v>2455</v>
      </c>
      <c r="D85" s="174" t="s">
        <v>2458</v>
      </c>
      <c r="E85" s="174" t="s">
        <v>2461</v>
      </c>
      <c r="F85" s="174" t="s">
        <v>1823</v>
      </c>
      <c r="G85" s="2"/>
      <c r="H85" s="173">
        <v>1512</v>
      </c>
      <c r="J85" s="200"/>
    </row>
    <row r="86" spans="1:10" x14ac:dyDescent="0.25">
      <c r="A86" s="2">
        <f t="shared" si="0"/>
        <v>4</v>
      </c>
      <c r="B86" s="2">
        <v>3</v>
      </c>
      <c r="C86" s="174" t="s">
        <v>2456</v>
      </c>
      <c r="D86" s="174" t="s">
        <v>2459</v>
      </c>
      <c r="E86" s="174" t="s">
        <v>2461</v>
      </c>
      <c r="F86" s="174" t="s">
        <v>1885</v>
      </c>
      <c r="G86" s="2"/>
      <c r="H86" s="173">
        <v>1320</v>
      </c>
      <c r="J86" s="200"/>
    </row>
    <row r="87" spans="1:10" x14ac:dyDescent="0.25">
      <c r="A87" s="2">
        <f t="shared" si="0"/>
        <v>5</v>
      </c>
      <c r="B87" s="2">
        <v>3</v>
      </c>
      <c r="C87" s="174" t="s">
        <v>2457</v>
      </c>
      <c r="D87" s="174" t="s">
        <v>2460</v>
      </c>
      <c r="E87" s="174" t="s">
        <v>2461</v>
      </c>
      <c r="F87" s="174" t="s">
        <v>1885</v>
      </c>
      <c r="G87" s="2"/>
      <c r="H87" s="173">
        <v>1312.8</v>
      </c>
      <c r="J87" s="200"/>
    </row>
    <row r="88" spans="1:10" x14ac:dyDescent="0.25">
      <c r="A88" s="2">
        <f t="shared" si="0"/>
        <v>6</v>
      </c>
      <c r="B88" s="174">
        <v>3</v>
      </c>
      <c r="C88" s="174" t="s">
        <v>2462</v>
      </c>
      <c r="D88" s="174" t="s">
        <v>2476</v>
      </c>
      <c r="E88" s="174" t="s">
        <v>216</v>
      </c>
      <c r="F88" s="174" t="s">
        <v>1823</v>
      </c>
      <c r="G88" s="2"/>
      <c r="H88" s="173">
        <v>1194</v>
      </c>
      <c r="J88" s="200"/>
    </row>
    <row r="89" spans="1:10" x14ac:dyDescent="0.25">
      <c r="A89" s="2">
        <f t="shared" si="0"/>
        <v>7</v>
      </c>
      <c r="B89" s="174">
        <v>3</v>
      </c>
      <c r="C89" s="174" t="s">
        <v>2463</v>
      </c>
      <c r="D89" s="174" t="s">
        <v>2477</v>
      </c>
      <c r="E89" s="174" t="s">
        <v>216</v>
      </c>
      <c r="F89" s="174" t="s">
        <v>1823</v>
      </c>
      <c r="G89" s="2"/>
      <c r="H89" s="173">
        <v>1104</v>
      </c>
      <c r="J89" s="200"/>
    </row>
    <row r="90" spans="1:10" x14ac:dyDescent="0.25">
      <c r="A90" s="2">
        <f t="shared" si="0"/>
        <v>8</v>
      </c>
      <c r="B90" s="174">
        <v>2</v>
      </c>
      <c r="C90" s="174" t="s">
        <v>2464</v>
      </c>
      <c r="D90" s="174" t="s">
        <v>2478</v>
      </c>
      <c r="E90" s="174" t="s">
        <v>216</v>
      </c>
      <c r="F90" s="174" t="s">
        <v>1884</v>
      </c>
      <c r="G90" s="2"/>
      <c r="H90" s="173">
        <v>1196</v>
      </c>
      <c r="J90" s="200"/>
    </row>
    <row r="91" spans="1:10" x14ac:dyDescent="0.25">
      <c r="A91" s="2">
        <f t="shared" si="0"/>
        <v>9</v>
      </c>
      <c r="B91" s="174">
        <v>5</v>
      </c>
      <c r="C91" s="174" t="s">
        <v>2465</v>
      </c>
      <c r="D91" s="174" t="s">
        <v>2479</v>
      </c>
      <c r="E91" s="174" t="s">
        <v>216</v>
      </c>
      <c r="F91" s="174" t="s">
        <v>1823</v>
      </c>
      <c r="G91" s="2"/>
      <c r="H91" s="173">
        <v>1740</v>
      </c>
      <c r="J91" s="200"/>
    </row>
    <row r="92" spans="1:10" x14ac:dyDescent="0.25">
      <c r="A92" s="2">
        <f t="shared" si="0"/>
        <v>10</v>
      </c>
      <c r="B92" s="174">
        <v>2</v>
      </c>
      <c r="C92" s="174" t="s">
        <v>2466</v>
      </c>
      <c r="D92" s="174" t="s">
        <v>2480</v>
      </c>
      <c r="E92" s="174" t="s">
        <v>216</v>
      </c>
      <c r="F92" s="174" t="s">
        <v>1885</v>
      </c>
      <c r="G92" s="2"/>
      <c r="H92" s="173">
        <v>1196</v>
      </c>
      <c r="J92" s="200"/>
    </row>
    <row r="93" spans="1:10" x14ac:dyDescent="0.25">
      <c r="A93" s="2">
        <f t="shared" si="0"/>
        <v>11</v>
      </c>
      <c r="B93" s="174">
        <v>4</v>
      </c>
      <c r="C93" s="174" t="s">
        <v>2467</v>
      </c>
      <c r="D93" s="174" t="s">
        <v>2481</v>
      </c>
      <c r="E93" s="174" t="s">
        <v>216</v>
      </c>
      <c r="F93" s="174" t="s">
        <v>1823</v>
      </c>
      <c r="G93" s="2"/>
      <c r="H93" s="173">
        <v>1592</v>
      </c>
      <c r="J93" s="200"/>
    </row>
    <row r="94" spans="1:10" x14ac:dyDescent="0.25">
      <c r="A94" s="2">
        <f t="shared" si="0"/>
        <v>12</v>
      </c>
      <c r="B94" s="174">
        <v>5</v>
      </c>
      <c r="C94" s="174" t="s">
        <v>2468</v>
      </c>
      <c r="D94" s="174" t="s">
        <v>2482</v>
      </c>
      <c r="E94" s="174" t="s">
        <v>216</v>
      </c>
      <c r="F94" s="174" t="s">
        <v>1823</v>
      </c>
      <c r="G94" s="2"/>
      <c r="H94" s="173">
        <v>2090</v>
      </c>
      <c r="J94" s="200"/>
    </row>
    <row r="95" spans="1:10" x14ac:dyDescent="0.25">
      <c r="A95" s="2">
        <f t="shared" si="0"/>
        <v>13</v>
      </c>
      <c r="B95" s="174">
        <v>5</v>
      </c>
      <c r="C95" s="174" t="s">
        <v>2469</v>
      </c>
      <c r="D95" s="174" t="s">
        <v>2483</v>
      </c>
      <c r="E95" s="174" t="s">
        <v>216</v>
      </c>
      <c r="F95" s="174" t="s">
        <v>1823</v>
      </c>
      <c r="G95" s="2"/>
      <c r="H95" s="173">
        <v>1890</v>
      </c>
      <c r="J95" s="200"/>
    </row>
    <row r="96" spans="1:10" x14ac:dyDescent="0.25">
      <c r="A96" s="2">
        <f t="shared" si="0"/>
        <v>14</v>
      </c>
      <c r="B96" s="174">
        <v>5</v>
      </c>
      <c r="C96" s="174" t="s">
        <v>2470</v>
      </c>
      <c r="D96" s="174" t="s">
        <v>2484</v>
      </c>
      <c r="E96" s="174" t="s">
        <v>216</v>
      </c>
      <c r="F96" s="174" t="s">
        <v>1823</v>
      </c>
      <c r="G96" s="2"/>
      <c r="H96" s="173">
        <v>1990</v>
      </c>
      <c r="J96" s="200"/>
    </row>
    <row r="97" spans="1:10" x14ac:dyDescent="0.25">
      <c r="A97" s="2">
        <f t="shared" si="0"/>
        <v>15</v>
      </c>
      <c r="B97" s="174">
        <v>3</v>
      </c>
      <c r="C97" s="174" t="s">
        <v>2471</v>
      </c>
      <c r="D97" s="174" t="s">
        <v>2485</v>
      </c>
      <c r="E97" s="174" t="s">
        <v>216</v>
      </c>
      <c r="F97" s="174" t="s">
        <v>1823</v>
      </c>
      <c r="G97" s="2"/>
      <c r="H97" s="173">
        <v>894</v>
      </c>
      <c r="J97" s="200"/>
    </row>
    <row r="98" spans="1:10" x14ac:dyDescent="0.25">
      <c r="A98" s="2">
        <f t="shared" si="0"/>
        <v>16</v>
      </c>
      <c r="B98" s="174">
        <v>5</v>
      </c>
      <c r="C98" s="174" t="s">
        <v>2456</v>
      </c>
      <c r="D98" s="174" t="s">
        <v>2486</v>
      </c>
      <c r="E98" s="174" t="s">
        <v>216</v>
      </c>
      <c r="F98" s="174" t="s">
        <v>1823</v>
      </c>
      <c r="G98" s="2"/>
      <c r="H98" s="173">
        <v>1890</v>
      </c>
      <c r="J98" s="200"/>
    </row>
    <row r="99" spans="1:10" x14ac:dyDescent="0.25">
      <c r="A99" s="2">
        <f t="shared" si="0"/>
        <v>17</v>
      </c>
      <c r="B99" s="174">
        <v>2</v>
      </c>
      <c r="C99" s="174" t="s">
        <v>2472</v>
      </c>
      <c r="D99" s="174" t="s">
        <v>2487</v>
      </c>
      <c r="E99" s="174" t="s">
        <v>216</v>
      </c>
      <c r="F99" s="174" t="s">
        <v>1823</v>
      </c>
      <c r="G99" s="2"/>
      <c r="H99" s="173">
        <v>874</v>
      </c>
      <c r="J99" s="200"/>
    </row>
    <row r="100" spans="1:10" x14ac:dyDescent="0.25">
      <c r="A100" s="2">
        <f t="shared" si="0"/>
        <v>18</v>
      </c>
      <c r="B100" s="174">
        <v>2</v>
      </c>
      <c r="C100" s="174" t="s">
        <v>2473</v>
      </c>
      <c r="D100" s="174" t="s">
        <v>2488</v>
      </c>
      <c r="E100" s="174" t="s">
        <v>2490</v>
      </c>
      <c r="F100" s="174" t="s">
        <v>1819</v>
      </c>
      <c r="G100" s="2"/>
      <c r="H100" s="173">
        <v>696</v>
      </c>
      <c r="J100" s="200"/>
    </row>
    <row r="101" spans="1:10" x14ac:dyDescent="0.25">
      <c r="A101" s="2">
        <f t="shared" si="0"/>
        <v>19</v>
      </c>
      <c r="B101" s="174">
        <v>2</v>
      </c>
      <c r="C101" s="174" t="s">
        <v>2474</v>
      </c>
      <c r="D101" s="174" t="s">
        <v>2488</v>
      </c>
      <c r="E101" s="174" t="s">
        <v>2490</v>
      </c>
      <c r="F101" s="174" t="s">
        <v>1819</v>
      </c>
      <c r="G101" s="2"/>
      <c r="H101" s="173">
        <v>620</v>
      </c>
      <c r="J101" s="200"/>
    </row>
    <row r="102" spans="1:10" x14ac:dyDescent="0.25">
      <c r="A102" s="2">
        <f t="shared" si="0"/>
        <v>20</v>
      </c>
      <c r="B102" s="174">
        <v>5</v>
      </c>
      <c r="C102" s="174" t="s">
        <v>2475</v>
      </c>
      <c r="D102" s="174" t="s">
        <v>2489</v>
      </c>
      <c r="E102" s="174" t="s">
        <v>2490</v>
      </c>
      <c r="F102" s="174" t="s">
        <v>1885</v>
      </c>
      <c r="G102" s="2"/>
      <c r="H102" s="173">
        <v>1590</v>
      </c>
      <c r="J102" s="200"/>
    </row>
    <row r="103" spans="1:10" x14ac:dyDescent="0.25">
      <c r="A103" s="2">
        <f t="shared" si="0"/>
        <v>21</v>
      </c>
      <c r="B103" s="174">
        <v>2</v>
      </c>
      <c r="C103" s="174" t="s">
        <v>2492</v>
      </c>
      <c r="D103" s="174" t="s">
        <v>2491</v>
      </c>
      <c r="E103" s="174" t="s">
        <v>2378</v>
      </c>
      <c r="F103" s="174" t="s">
        <v>1896</v>
      </c>
      <c r="G103" s="2"/>
      <c r="H103" s="173">
        <v>809.6</v>
      </c>
      <c r="J103" s="200"/>
    </row>
    <row r="104" spans="1:10" x14ac:dyDescent="0.25">
      <c r="A104" s="39">
        <f>+A103</f>
        <v>21</v>
      </c>
      <c r="B104" s="39">
        <f>SUM(B83:B103)</f>
        <v>72</v>
      </c>
      <c r="H104" s="182">
        <f>SUM(H83:H103)</f>
        <v>28244</v>
      </c>
      <c r="J104" s="200"/>
    </row>
    <row r="105" spans="1:10" x14ac:dyDescent="0.25">
      <c r="A105" s="200"/>
      <c r="B105" s="200"/>
      <c r="C105" s="200"/>
      <c r="D105" s="200"/>
      <c r="E105" s="200"/>
      <c r="F105" s="200"/>
      <c r="G105" s="200"/>
      <c r="H105" s="200"/>
      <c r="I105" s="200"/>
      <c r="J105" s="200"/>
    </row>
    <row r="108" spans="1:10" x14ac:dyDescent="0.25">
      <c r="A108" s="186"/>
      <c r="B108" s="186"/>
      <c r="C108" s="186"/>
      <c r="D108" s="186"/>
      <c r="E108" s="186"/>
      <c r="F108" s="186"/>
      <c r="G108" s="186"/>
      <c r="H108" s="186"/>
      <c r="I108" s="186"/>
      <c r="J108" s="186"/>
    </row>
    <row r="109" spans="1:10" x14ac:dyDescent="0.25">
      <c r="J109" s="186"/>
    </row>
    <row r="110" spans="1:10" ht="21" x14ac:dyDescent="0.35">
      <c r="A110" s="41" t="s">
        <v>167</v>
      </c>
      <c r="B110" s="41" t="s">
        <v>168</v>
      </c>
      <c r="G110" s="46" t="s">
        <v>39</v>
      </c>
      <c r="H110" s="191">
        <f>+H104</f>
        <v>28244</v>
      </c>
      <c r="J110" s="186"/>
    </row>
    <row r="111" spans="1:10" ht="26.25" x14ac:dyDescent="0.4">
      <c r="A111" s="42">
        <f>+A104</f>
        <v>21</v>
      </c>
      <c r="B111" s="42">
        <f>+B104</f>
        <v>72</v>
      </c>
      <c r="C111" s="187" t="s">
        <v>170</v>
      </c>
      <c r="D111" s="186"/>
      <c r="E111" s="186"/>
      <c r="F111" s="186"/>
      <c r="G111" s="186"/>
      <c r="H111" s="186"/>
      <c r="I111" s="186"/>
      <c r="J111" s="186"/>
    </row>
    <row r="113" spans="5:8" x14ac:dyDescent="0.25">
      <c r="E113" s="41" t="s">
        <v>167</v>
      </c>
      <c r="F113" s="41" t="s">
        <v>168</v>
      </c>
    </row>
    <row r="114" spans="5:8" ht="26.25" x14ac:dyDescent="0.4">
      <c r="E114" s="42">
        <f>+A111+A78</f>
        <v>118</v>
      </c>
      <c r="F114" s="42">
        <f>+B111+B78</f>
        <v>245</v>
      </c>
      <c r="G114" s="46" t="s">
        <v>2916</v>
      </c>
      <c r="H114" s="191">
        <f>+H77+H110</f>
        <v>83487.799999999988</v>
      </c>
    </row>
  </sheetData>
  <mergeCells count="2">
    <mergeCell ref="A1:J1"/>
    <mergeCell ref="A81:J8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J79"/>
  <sheetViews>
    <sheetView workbookViewId="0">
      <selection activeCell="D75" sqref="D75"/>
    </sheetView>
  </sheetViews>
  <sheetFormatPr baseColWidth="10" defaultColWidth="10.7109375" defaultRowHeight="15" x14ac:dyDescent="0.25"/>
  <cols>
    <col min="3" max="3" width="66.85546875" customWidth="1"/>
    <col min="4" max="4" width="43.7109375" customWidth="1"/>
    <col min="5" max="5" width="27.28515625" customWidth="1"/>
    <col min="6" max="6" width="19.85546875" customWidth="1"/>
    <col min="7" max="7" width="16.28515625" customWidth="1"/>
    <col min="8" max="8" width="20.7109375" customWidth="1"/>
    <col min="10" max="10" width="3.5703125" customWidth="1"/>
  </cols>
  <sheetData>
    <row r="1" spans="1:10" ht="27.75" x14ac:dyDescent="0.4">
      <c r="A1" s="232" t="s">
        <v>1806</v>
      </c>
      <c r="B1" s="232"/>
      <c r="C1" s="232"/>
      <c r="D1" s="232"/>
      <c r="E1" s="232"/>
      <c r="F1" s="232"/>
      <c r="G1" s="232"/>
      <c r="H1" s="232"/>
      <c r="I1" s="232"/>
      <c r="J1" s="232"/>
    </row>
    <row r="2" spans="1:10" x14ac:dyDescent="0.25">
      <c r="A2" s="152" t="s">
        <v>33</v>
      </c>
      <c r="B2" s="150" t="s">
        <v>34</v>
      </c>
      <c r="C2" s="23" t="s">
        <v>28</v>
      </c>
      <c r="D2" s="22" t="s">
        <v>35</v>
      </c>
      <c r="E2" s="22" t="s">
        <v>36</v>
      </c>
      <c r="F2" s="22" t="s">
        <v>37</v>
      </c>
      <c r="G2" s="22" t="s">
        <v>38</v>
      </c>
      <c r="H2" s="151" t="s">
        <v>171</v>
      </c>
      <c r="I2" s="25"/>
      <c r="J2" s="25"/>
    </row>
    <row r="3" spans="1:10" x14ac:dyDescent="0.25">
      <c r="A3" s="26">
        <v>986</v>
      </c>
      <c r="B3" s="27">
        <v>3</v>
      </c>
      <c r="C3" s="28" t="s">
        <v>1701</v>
      </c>
      <c r="D3" s="6" t="s">
        <v>1702</v>
      </c>
      <c r="E3" s="6" t="s">
        <v>1703</v>
      </c>
      <c r="F3" s="6">
        <v>2013</v>
      </c>
      <c r="G3" s="6" t="s">
        <v>43</v>
      </c>
      <c r="H3" s="51">
        <v>420</v>
      </c>
      <c r="J3" s="25"/>
    </row>
    <row r="4" spans="1:10" x14ac:dyDescent="0.25">
      <c r="A4" s="26">
        <v>987</v>
      </c>
      <c r="B4" s="27">
        <v>5</v>
      </c>
      <c r="C4" s="28" t="s">
        <v>1704</v>
      </c>
      <c r="D4" s="6" t="s">
        <v>1705</v>
      </c>
      <c r="E4" s="6" t="s">
        <v>1706</v>
      </c>
      <c r="F4" s="6"/>
      <c r="G4" s="6" t="s">
        <v>43</v>
      </c>
      <c r="H4" s="49">
        <v>2595</v>
      </c>
      <c r="J4" s="25"/>
    </row>
    <row r="5" spans="1:10" x14ac:dyDescent="0.25">
      <c r="A5" s="26">
        <v>989</v>
      </c>
      <c r="B5" s="27">
        <v>8</v>
      </c>
      <c r="C5" s="28" t="s">
        <v>1707</v>
      </c>
      <c r="D5" s="6" t="s">
        <v>1708</v>
      </c>
      <c r="E5" s="6" t="s">
        <v>991</v>
      </c>
      <c r="F5" s="6" t="s">
        <v>1709</v>
      </c>
      <c r="G5" s="6" t="s">
        <v>43</v>
      </c>
      <c r="H5" s="51">
        <v>3408</v>
      </c>
      <c r="J5" s="25"/>
    </row>
    <row r="6" spans="1:10" x14ac:dyDescent="0.25">
      <c r="A6" s="26">
        <v>990</v>
      </c>
      <c r="B6" s="27">
        <v>10</v>
      </c>
      <c r="C6" s="28" t="s">
        <v>1710</v>
      </c>
      <c r="D6" s="6" t="s">
        <v>1711</v>
      </c>
      <c r="E6" s="6" t="s">
        <v>274</v>
      </c>
      <c r="F6" s="6" t="s">
        <v>1712</v>
      </c>
      <c r="G6" s="6" t="s">
        <v>43</v>
      </c>
      <c r="H6" s="63">
        <v>3340.7999999999997</v>
      </c>
      <c r="J6" s="25"/>
    </row>
    <row r="7" spans="1:10" x14ac:dyDescent="0.25">
      <c r="A7" s="26">
        <v>991</v>
      </c>
      <c r="B7" s="27">
        <v>5</v>
      </c>
      <c r="C7" s="28" t="s">
        <v>1713</v>
      </c>
      <c r="D7" s="6" t="s">
        <v>1714</v>
      </c>
      <c r="E7" s="6" t="s">
        <v>991</v>
      </c>
      <c r="F7" s="6">
        <v>2016</v>
      </c>
      <c r="G7" s="6" t="s">
        <v>43</v>
      </c>
      <c r="H7" s="51">
        <v>1645</v>
      </c>
      <c r="J7" s="25"/>
    </row>
    <row r="8" spans="1:10" x14ac:dyDescent="0.25">
      <c r="A8" s="26">
        <v>992</v>
      </c>
      <c r="B8" s="27">
        <v>5</v>
      </c>
      <c r="C8" s="28" t="s">
        <v>1713</v>
      </c>
      <c r="D8" s="6" t="s">
        <v>1714</v>
      </c>
      <c r="E8" s="6" t="s">
        <v>991</v>
      </c>
      <c r="F8" s="6">
        <v>2016</v>
      </c>
      <c r="G8" s="6" t="s">
        <v>43</v>
      </c>
      <c r="H8" s="51">
        <v>1645</v>
      </c>
      <c r="J8" s="25"/>
    </row>
    <row r="9" spans="1:10" x14ac:dyDescent="0.25">
      <c r="A9" s="26">
        <v>994</v>
      </c>
      <c r="B9" s="27">
        <v>5</v>
      </c>
      <c r="C9" s="28" t="s">
        <v>1715</v>
      </c>
      <c r="D9" s="6" t="s">
        <v>1716</v>
      </c>
      <c r="E9" s="6" t="s">
        <v>1717</v>
      </c>
      <c r="F9" s="6">
        <v>2016</v>
      </c>
      <c r="G9" s="6" t="s">
        <v>47</v>
      </c>
      <c r="H9" s="51">
        <v>1005</v>
      </c>
      <c r="J9" s="25"/>
    </row>
    <row r="10" spans="1:10" x14ac:dyDescent="0.25">
      <c r="A10" s="39">
        <f>9-2</f>
        <v>7</v>
      </c>
      <c r="B10" s="39">
        <f>SUM(B3:B9)</f>
        <v>41</v>
      </c>
      <c r="H10" s="40">
        <f>SUM(H3:H9)</f>
        <v>14058.8</v>
      </c>
      <c r="J10" s="25"/>
    </row>
    <row r="11" spans="1:10" x14ac:dyDescent="0.25">
      <c r="J11" s="25"/>
    </row>
    <row r="12" spans="1:10" x14ac:dyDescent="0.25">
      <c r="A12" s="41" t="s">
        <v>167</v>
      </c>
      <c r="B12" s="41" t="s">
        <v>168</v>
      </c>
      <c r="J12" s="25"/>
    </row>
    <row r="13" spans="1:10" ht="26.25" x14ac:dyDescent="0.4">
      <c r="A13" s="42">
        <f>+A10</f>
        <v>7</v>
      </c>
      <c r="B13" s="42">
        <f>+B10</f>
        <v>41</v>
      </c>
      <c r="C13" s="43" t="s">
        <v>169</v>
      </c>
      <c r="D13" s="25"/>
      <c r="E13" s="25"/>
      <c r="F13" s="25"/>
      <c r="G13" s="25"/>
      <c r="H13" s="25"/>
      <c r="I13" s="25"/>
      <c r="J13" s="25"/>
    </row>
    <row r="15" spans="1:10" x14ac:dyDescent="0.25">
      <c r="A15" s="54" t="s">
        <v>188</v>
      </c>
      <c r="B15" s="67" t="s">
        <v>34</v>
      </c>
      <c r="C15" s="55" t="s">
        <v>1718</v>
      </c>
      <c r="D15" s="67" t="s">
        <v>35</v>
      </c>
      <c r="E15" s="54" t="s">
        <v>36</v>
      </c>
      <c r="F15" s="67" t="s">
        <v>37</v>
      </c>
      <c r="G15" s="54" t="s">
        <v>38</v>
      </c>
      <c r="H15" s="54" t="s">
        <v>39</v>
      </c>
      <c r="I15" s="18"/>
      <c r="J15" s="18"/>
    </row>
    <row r="16" spans="1:10" x14ac:dyDescent="0.25">
      <c r="A16" s="6" t="s">
        <v>216</v>
      </c>
      <c r="B16" s="56">
        <v>3</v>
      </c>
      <c r="C16" s="6" t="s">
        <v>1719</v>
      </c>
      <c r="D16" s="6" t="s">
        <v>1028</v>
      </c>
      <c r="E16" s="6"/>
      <c r="F16" s="6">
        <v>2016</v>
      </c>
      <c r="G16" s="19" t="s">
        <v>43</v>
      </c>
      <c r="H16" s="57">
        <v>955.2</v>
      </c>
      <c r="J16" s="18"/>
    </row>
    <row r="17" spans="1:10" x14ac:dyDescent="0.25">
      <c r="A17" s="6" t="s">
        <v>216</v>
      </c>
      <c r="B17" s="56">
        <v>3</v>
      </c>
      <c r="C17" s="6" t="s">
        <v>1720</v>
      </c>
      <c r="D17" s="6" t="s">
        <v>1721</v>
      </c>
      <c r="E17" s="6"/>
      <c r="F17" s="6">
        <v>2016</v>
      </c>
      <c r="G17" s="19" t="s">
        <v>43</v>
      </c>
      <c r="H17" s="57">
        <v>859.2</v>
      </c>
      <c r="J17" s="18"/>
    </row>
    <row r="18" spans="1:10" x14ac:dyDescent="0.25">
      <c r="A18" s="6" t="s">
        <v>216</v>
      </c>
      <c r="B18" s="56">
        <v>3</v>
      </c>
      <c r="C18" s="6" t="s">
        <v>1722</v>
      </c>
      <c r="D18" s="6" t="s">
        <v>1723</v>
      </c>
      <c r="E18" s="6"/>
      <c r="F18" s="6">
        <v>2016</v>
      </c>
      <c r="G18" s="19" t="s">
        <v>43</v>
      </c>
      <c r="H18" s="57">
        <v>451.2</v>
      </c>
      <c r="J18" s="18"/>
    </row>
    <row r="19" spans="1:10" x14ac:dyDescent="0.25">
      <c r="A19" s="6" t="s">
        <v>216</v>
      </c>
      <c r="B19" s="56">
        <v>3</v>
      </c>
      <c r="C19" s="6" t="s">
        <v>1724</v>
      </c>
      <c r="D19" s="6" t="s">
        <v>1725</v>
      </c>
      <c r="E19" s="6"/>
      <c r="F19" s="6">
        <v>2016</v>
      </c>
      <c r="G19" s="19" t="s">
        <v>43</v>
      </c>
      <c r="H19" s="57">
        <v>787.2</v>
      </c>
      <c r="J19" s="18"/>
    </row>
    <row r="20" spans="1:10" x14ac:dyDescent="0.25">
      <c r="A20" s="6" t="s">
        <v>216</v>
      </c>
      <c r="B20" s="56">
        <v>3</v>
      </c>
      <c r="C20" s="6" t="s">
        <v>1726</v>
      </c>
      <c r="D20" s="6" t="s">
        <v>1727</v>
      </c>
      <c r="E20" s="6"/>
      <c r="F20" s="6">
        <v>2016</v>
      </c>
      <c r="G20" s="19" t="s">
        <v>43</v>
      </c>
      <c r="H20" s="57">
        <v>715.2</v>
      </c>
      <c r="J20" s="18"/>
    </row>
    <row r="21" spans="1:10" x14ac:dyDescent="0.25">
      <c r="A21" s="6" t="s">
        <v>216</v>
      </c>
      <c r="B21" s="56">
        <v>3</v>
      </c>
      <c r="C21" s="6" t="s">
        <v>1728</v>
      </c>
      <c r="D21" s="6" t="s">
        <v>1729</v>
      </c>
      <c r="E21" s="6"/>
      <c r="F21" s="6">
        <v>2016</v>
      </c>
      <c r="G21" s="19" t="s">
        <v>43</v>
      </c>
      <c r="H21" s="57">
        <v>715.2</v>
      </c>
      <c r="J21" s="18"/>
    </row>
    <row r="22" spans="1:10" x14ac:dyDescent="0.25">
      <c r="A22" s="6" t="s">
        <v>216</v>
      </c>
      <c r="B22" s="56">
        <v>3</v>
      </c>
      <c r="C22" s="6" t="s">
        <v>1730</v>
      </c>
      <c r="D22" s="6" t="s">
        <v>1731</v>
      </c>
      <c r="E22" s="6"/>
      <c r="F22" s="6">
        <v>2016</v>
      </c>
      <c r="G22" s="19" t="s">
        <v>43</v>
      </c>
      <c r="H22" s="57">
        <v>1099.2</v>
      </c>
      <c r="J22" s="18"/>
    </row>
    <row r="23" spans="1:10" x14ac:dyDescent="0.25">
      <c r="A23" s="6" t="s">
        <v>216</v>
      </c>
      <c r="B23" s="56">
        <v>3</v>
      </c>
      <c r="C23" s="6" t="s">
        <v>1732</v>
      </c>
      <c r="D23" s="6" t="s">
        <v>1733</v>
      </c>
      <c r="E23" s="6"/>
      <c r="F23" s="6">
        <v>2016</v>
      </c>
      <c r="G23" s="19" t="s">
        <v>43</v>
      </c>
      <c r="H23" s="57">
        <v>979.2</v>
      </c>
      <c r="J23" s="18"/>
    </row>
    <row r="24" spans="1:10" x14ac:dyDescent="0.25">
      <c r="A24" s="6" t="s">
        <v>216</v>
      </c>
      <c r="B24" s="56">
        <v>3</v>
      </c>
      <c r="C24" s="6" t="s">
        <v>1734</v>
      </c>
      <c r="D24" s="6" t="s">
        <v>1735</v>
      </c>
      <c r="E24" s="6"/>
      <c r="F24" s="6">
        <v>2016</v>
      </c>
      <c r="G24" s="19" t="s">
        <v>43</v>
      </c>
      <c r="H24" s="57">
        <v>1027.2</v>
      </c>
      <c r="J24" s="18"/>
    </row>
    <row r="25" spans="1:10" x14ac:dyDescent="0.25">
      <c r="A25" s="6" t="s">
        <v>216</v>
      </c>
      <c r="B25" s="56">
        <v>3</v>
      </c>
      <c r="C25" s="6" t="s">
        <v>1736</v>
      </c>
      <c r="D25" s="6" t="s">
        <v>1737</v>
      </c>
      <c r="E25" s="6"/>
      <c r="F25" s="6">
        <v>2016</v>
      </c>
      <c r="G25" s="19" t="s">
        <v>43</v>
      </c>
      <c r="H25" s="57">
        <v>1003.2</v>
      </c>
      <c r="J25" s="18"/>
    </row>
    <row r="26" spans="1:10" x14ac:dyDescent="0.25">
      <c r="A26" s="6" t="s">
        <v>216</v>
      </c>
      <c r="B26" s="56">
        <v>3</v>
      </c>
      <c r="C26" s="6" t="s">
        <v>1738</v>
      </c>
      <c r="D26" s="6" t="s">
        <v>1739</v>
      </c>
      <c r="E26" s="6"/>
      <c r="F26" s="6">
        <v>2016</v>
      </c>
      <c r="G26" s="19" t="s">
        <v>43</v>
      </c>
      <c r="H26" s="57">
        <v>1003.2</v>
      </c>
      <c r="J26" s="18"/>
    </row>
    <row r="27" spans="1:10" x14ac:dyDescent="0.25">
      <c r="A27" s="6" t="s">
        <v>216</v>
      </c>
      <c r="B27" s="56">
        <v>3</v>
      </c>
      <c r="C27" s="6" t="s">
        <v>1740</v>
      </c>
      <c r="D27" s="6" t="s">
        <v>1741</v>
      </c>
      <c r="E27" s="6"/>
      <c r="F27" s="6">
        <v>2016</v>
      </c>
      <c r="G27" s="19" t="s">
        <v>43</v>
      </c>
      <c r="H27" s="57">
        <v>595.20000000000005</v>
      </c>
      <c r="J27" s="18"/>
    </row>
    <row r="28" spans="1:10" x14ac:dyDescent="0.25">
      <c r="A28" s="8" t="str">
        <f>+A27</f>
        <v>ALFAOMEGA</v>
      </c>
      <c r="B28" s="8">
        <f>SUM(B16:B27)</f>
        <v>36</v>
      </c>
      <c r="H28" s="40">
        <f>SUM(H16:H27)</f>
        <v>10190.400000000001</v>
      </c>
      <c r="J28" s="18"/>
    </row>
    <row r="29" spans="1:10" x14ac:dyDescent="0.25">
      <c r="J29" s="18"/>
    </row>
    <row r="30" spans="1:10" x14ac:dyDescent="0.25">
      <c r="A30" s="41" t="s">
        <v>167</v>
      </c>
      <c r="B30" s="41" t="s">
        <v>168</v>
      </c>
      <c r="J30" s="18"/>
    </row>
    <row r="31" spans="1:10" ht="26.25" x14ac:dyDescent="0.4">
      <c r="A31" s="42">
        <v>12</v>
      </c>
      <c r="B31" s="42">
        <f>+B28</f>
        <v>36</v>
      </c>
      <c r="C31" s="58" t="s">
        <v>221</v>
      </c>
      <c r="D31" s="18"/>
      <c r="E31" s="18"/>
      <c r="F31" s="18"/>
      <c r="G31" s="18"/>
      <c r="H31" s="18"/>
      <c r="I31" s="18"/>
      <c r="J31" s="18"/>
    </row>
    <row r="34" spans="1:10" x14ac:dyDescent="0.25">
      <c r="A34" s="44"/>
      <c r="B34" s="44"/>
      <c r="C34" s="44"/>
      <c r="D34" s="44"/>
      <c r="E34" s="44"/>
      <c r="F34" s="44"/>
      <c r="G34" s="44"/>
      <c r="H34" s="44"/>
      <c r="I34" s="44"/>
      <c r="J34" s="44"/>
    </row>
    <row r="35" spans="1:10" x14ac:dyDescent="0.25">
      <c r="J35" s="44"/>
    </row>
    <row r="36" spans="1:10" ht="21" x14ac:dyDescent="0.35">
      <c r="A36" s="41" t="s">
        <v>167</v>
      </c>
      <c r="B36" s="41" t="s">
        <v>168</v>
      </c>
      <c r="G36" s="46" t="s">
        <v>39</v>
      </c>
      <c r="H36" s="47">
        <f>+H10+H28</f>
        <v>24249.200000000001</v>
      </c>
      <c r="J36" s="44"/>
    </row>
    <row r="37" spans="1:10" ht="26.25" x14ac:dyDescent="0.4">
      <c r="A37" s="42">
        <f>+A13+A31</f>
        <v>19</v>
      </c>
      <c r="B37" s="42">
        <f>+B13+B31</f>
        <v>77</v>
      </c>
      <c r="C37" s="48" t="s">
        <v>170</v>
      </c>
      <c r="D37" s="44"/>
      <c r="E37" s="44"/>
      <c r="F37" s="44"/>
      <c r="G37" s="44"/>
      <c r="H37" s="44"/>
      <c r="I37" s="44"/>
      <c r="J37" s="44"/>
    </row>
    <row r="40" spans="1:10" ht="27.75" x14ac:dyDescent="0.4">
      <c r="A40" s="232" t="s">
        <v>1807</v>
      </c>
      <c r="B40" s="232"/>
      <c r="C40" s="232"/>
      <c r="D40" s="232"/>
      <c r="E40" s="232"/>
      <c r="F40" s="232"/>
      <c r="G40" s="232"/>
      <c r="H40" s="232"/>
      <c r="I40" s="232"/>
      <c r="J40" s="232"/>
    </row>
    <row r="41" spans="1:10" x14ac:dyDescent="0.25">
      <c r="A41" s="213" t="s">
        <v>33</v>
      </c>
      <c r="B41" s="214" t="s">
        <v>34</v>
      </c>
      <c r="C41" s="197" t="s">
        <v>28</v>
      </c>
      <c r="D41" s="196" t="s">
        <v>35</v>
      </c>
      <c r="E41" s="196" t="s">
        <v>36</v>
      </c>
      <c r="F41" s="196" t="s">
        <v>37</v>
      </c>
      <c r="G41" s="196" t="s">
        <v>38</v>
      </c>
      <c r="H41" s="218" t="s">
        <v>171</v>
      </c>
      <c r="I41" s="200"/>
      <c r="J41" s="200"/>
    </row>
    <row r="42" spans="1:10" x14ac:dyDescent="0.25">
      <c r="A42" s="6">
        <v>1</v>
      </c>
      <c r="B42" s="56">
        <v>1</v>
      </c>
      <c r="C42" s="6" t="s">
        <v>2493</v>
      </c>
      <c r="D42" s="6" t="s">
        <v>2496</v>
      </c>
      <c r="E42" s="6" t="s">
        <v>158</v>
      </c>
      <c r="F42" s="6" t="s">
        <v>1823</v>
      </c>
      <c r="G42" s="6"/>
      <c r="H42" s="19">
        <v>220</v>
      </c>
      <c r="J42" s="200"/>
    </row>
    <row r="43" spans="1:10" x14ac:dyDescent="0.25">
      <c r="A43" s="6">
        <f>+A42+1</f>
        <v>2</v>
      </c>
      <c r="B43" s="56">
        <v>1</v>
      </c>
      <c r="C43" s="6" t="s">
        <v>2494</v>
      </c>
      <c r="D43" s="6"/>
      <c r="E43" s="6"/>
      <c r="F43" s="6"/>
      <c r="G43" s="6"/>
      <c r="H43" s="19">
        <v>464</v>
      </c>
      <c r="J43" s="200"/>
    </row>
    <row r="44" spans="1:10" x14ac:dyDescent="0.25">
      <c r="A44" s="6">
        <f t="shared" ref="A44:A68" si="0">+A43+1</f>
        <v>3</v>
      </c>
      <c r="B44" s="56">
        <v>3</v>
      </c>
      <c r="C44" s="6" t="s">
        <v>1869</v>
      </c>
      <c r="D44" s="6" t="s">
        <v>1317</v>
      </c>
      <c r="E44" s="6" t="s">
        <v>158</v>
      </c>
      <c r="F44" s="6" t="s">
        <v>1819</v>
      </c>
      <c r="G44" s="6"/>
      <c r="H44" s="19">
        <v>696</v>
      </c>
      <c r="J44" s="200"/>
    </row>
    <row r="45" spans="1:10" x14ac:dyDescent="0.25">
      <c r="A45" s="6">
        <f t="shared" si="0"/>
        <v>4</v>
      </c>
      <c r="B45" s="56">
        <v>3</v>
      </c>
      <c r="C45" s="6" t="s">
        <v>2495</v>
      </c>
      <c r="D45" s="171" t="s">
        <v>2501</v>
      </c>
      <c r="E45" s="171" t="s">
        <v>2504</v>
      </c>
      <c r="F45" s="171" t="s">
        <v>1885</v>
      </c>
      <c r="G45" s="6"/>
      <c r="H45" s="19">
        <v>864</v>
      </c>
      <c r="J45" s="200"/>
    </row>
    <row r="46" spans="1:10" x14ac:dyDescent="0.25">
      <c r="A46" s="6">
        <f t="shared" si="0"/>
        <v>5</v>
      </c>
      <c r="B46" s="171">
        <v>5</v>
      </c>
      <c r="C46" s="171" t="s">
        <v>2497</v>
      </c>
      <c r="D46" s="171" t="s">
        <v>2502</v>
      </c>
      <c r="E46" s="171" t="s">
        <v>2504</v>
      </c>
      <c r="F46" s="171" t="s">
        <v>1885</v>
      </c>
      <c r="G46" s="6"/>
      <c r="H46" s="231">
        <v>2400</v>
      </c>
      <c r="J46" s="200"/>
    </row>
    <row r="47" spans="1:10" ht="30" x14ac:dyDescent="0.25">
      <c r="A47" s="6">
        <f t="shared" si="0"/>
        <v>6</v>
      </c>
      <c r="B47" s="171">
        <v>5</v>
      </c>
      <c r="C47" s="171" t="s">
        <v>2498</v>
      </c>
      <c r="D47" s="171" t="s">
        <v>2503</v>
      </c>
      <c r="E47" s="171" t="s">
        <v>2504</v>
      </c>
      <c r="F47" s="171" t="s">
        <v>1911</v>
      </c>
      <c r="G47" s="6"/>
      <c r="H47" s="231">
        <v>1495</v>
      </c>
      <c r="J47" s="200"/>
    </row>
    <row r="48" spans="1:10" x14ac:dyDescent="0.25">
      <c r="A48" s="6">
        <f t="shared" si="0"/>
        <v>7</v>
      </c>
      <c r="B48" s="171">
        <v>5</v>
      </c>
      <c r="C48" s="171" t="s">
        <v>2499</v>
      </c>
      <c r="D48" s="171" t="s">
        <v>2501</v>
      </c>
      <c r="E48" s="171" t="s">
        <v>2504</v>
      </c>
      <c r="F48" s="171" t="s">
        <v>1885</v>
      </c>
      <c r="G48" s="6"/>
      <c r="H48" s="231">
        <v>1690</v>
      </c>
      <c r="J48" s="200"/>
    </row>
    <row r="49" spans="1:10" x14ac:dyDescent="0.25">
      <c r="A49" s="6">
        <f t="shared" si="0"/>
        <v>8</v>
      </c>
      <c r="B49" s="171">
        <v>5</v>
      </c>
      <c r="C49" s="171" t="s">
        <v>2500</v>
      </c>
      <c r="D49" s="6" t="s">
        <v>2491</v>
      </c>
      <c r="E49" s="6" t="s">
        <v>2378</v>
      </c>
      <c r="F49" s="6" t="s">
        <v>1896</v>
      </c>
      <c r="G49" s="6"/>
      <c r="H49" s="231">
        <v>2995</v>
      </c>
      <c r="J49" s="200"/>
    </row>
    <row r="50" spans="1:10" x14ac:dyDescent="0.25">
      <c r="A50" s="6">
        <f t="shared" si="0"/>
        <v>9</v>
      </c>
      <c r="B50" s="56">
        <v>2</v>
      </c>
      <c r="C50" s="6" t="s">
        <v>2492</v>
      </c>
      <c r="D50" s="6" t="s">
        <v>2376</v>
      </c>
      <c r="E50" s="6" t="s">
        <v>2378</v>
      </c>
      <c r="F50" s="6" t="s">
        <v>2194</v>
      </c>
      <c r="G50" s="6"/>
      <c r="H50" s="19">
        <v>809.6</v>
      </c>
      <c r="J50" s="200"/>
    </row>
    <row r="51" spans="1:10" x14ac:dyDescent="0.25">
      <c r="A51" s="6">
        <f t="shared" si="0"/>
        <v>10</v>
      </c>
      <c r="B51" s="56">
        <v>4</v>
      </c>
      <c r="C51" s="6" t="s">
        <v>2374</v>
      </c>
      <c r="D51" s="6" t="s">
        <v>2377</v>
      </c>
      <c r="E51" s="6" t="s">
        <v>2378</v>
      </c>
      <c r="F51" s="6" t="s">
        <v>1853</v>
      </c>
      <c r="G51" s="6"/>
      <c r="H51" s="19">
        <v>1638.4</v>
      </c>
      <c r="J51" s="200"/>
    </row>
    <row r="52" spans="1:10" x14ac:dyDescent="0.25">
      <c r="A52" s="6">
        <f t="shared" si="0"/>
        <v>11</v>
      </c>
      <c r="B52" s="56">
        <v>4</v>
      </c>
      <c r="C52" s="6" t="s">
        <v>2375</v>
      </c>
      <c r="D52" s="6" t="s">
        <v>2534</v>
      </c>
      <c r="E52" s="6" t="s">
        <v>2378</v>
      </c>
      <c r="F52" s="6" t="s">
        <v>1853</v>
      </c>
      <c r="G52" s="6"/>
      <c r="H52" s="19">
        <v>1609.6</v>
      </c>
      <c r="J52" s="200"/>
    </row>
    <row r="53" spans="1:10" x14ac:dyDescent="0.25">
      <c r="A53" s="6">
        <f t="shared" si="0"/>
        <v>12</v>
      </c>
      <c r="B53" s="56">
        <v>4</v>
      </c>
      <c r="C53" s="6" t="s">
        <v>2521</v>
      </c>
      <c r="D53" s="6" t="s">
        <v>243</v>
      </c>
      <c r="E53" s="6" t="s">
        <v>2378</v>
      </c>
      <c r="F53" s="6" t="s">
        <v>1885</v>
      </c>
      <c r="G53" s="6"/>
      <c r="H53" s="19">
        <v>1664</v>
      </c>
      <c r="J53" s="200"/>
    </row>
    <row r="54" spans="1:10" x14ac:dyDescent="0.25">
      <c r="A54" s="6">
        <f t="shared" si="0"/>
        <v>13</v>
      </c>
      <c r="B54" s="56">
        <v>10</v>
      </c>
      <c r="C54" s="6" t="s">
        <v>2522</v>
      </c>
      <c r="D54" s="6" t="s">
        <v>2535</v>
      </c>
      <c r="E54" s="6" t="s">
        <v>2378</v>
      </c>
      <c r="F54" s="6" t="s">
        <v>1884</v>
      </c>
      <c r="G54" s="6"/>
      <c r="H54" s="19">
        <v>3256</v>
      </c>
      <c r="J54" s="200"/>
    </row>
    <row r="55" spans="1:10" x14ac:dyDescent="0.25">
      <c r="A55" s="6">
        <f t="shared" si="0"/>
        <v>14</v>
      </c>
      <c r="B55" s="56">
        <v>2</v>
      </c>
      <c r="C55" s="6" t="s">
        <v>2523</v>
      </c>
      <c r="D55" s="6" t="s">
        <v>2536</v>
      </c>
      <c r="E55" s="6" t="s">
        <v>2378</v>
      </c>
      <c r="F55" s="6" t="s">
        <v>1823</v>
      </c>
      <c r="G55" s="6"/>
      <c r="H55" s="19">
        <v>742.4</v>
      </c>
      <c r="J55" s="200"/>
    </row>
    <row r="56" spans="1:10" x14ac:dyDescent="0.25">
      <c r="A56" s="6">
        <f t="shared" si="0"/>
        <v>15</v>
      </c>
      <c r="B56" s="56">
        <v>10</v>
      </c>
      <c r="C56" s="6" t="s">
        <v>2524</v>
      </c>
      <c r="D56" s="6" t="s">
        <v>2537</v>
      </c>
      <c r="E56" s="6" t="s">
        <v>2378</v>
      </c>
      <c r="F56" s="6" t="s">
        <v>1819</v>
      </c>
      <c r="G56" s="6"/>
      <c r="H56" s="19">
        <v>3256</v>
      </c>
      <c r="J56" s="200"/>
    </row>
    <row r="57" spans="1:10" x14ac:dyDescent="0.25">
      <c r="A57" s="6">
        <f t="shared" si="0"/>
        <v>16</v>
      </c>
      <c r="B57" s="56">
        <v>6</v>
      </c>
      <c r="C57" s="6" t="s">
        <v>2525</v>
      </c>
      <c r="D57" s="6" t="s">
        <v>2538</v>
      </c>
      <c r="E57" s="6" t="s">
        <v>2378</v>
      </c>
      <c r="F57" s="6" t="s">
        <v>1823</v>
      </c>
      <c r="G57" s="6"/>
      <c r="H57" s="19">
        <v>2174.4</v>
      </c>
      <c r="J57" s="200"/>
    </row>
    <row r="58" spans="1:10" x14ac:dyDescent="0.25">
      <c r="A58" s="6">
        <f t="shared" si="0"/>
        <v>17</v>
      </c>
      <c r="B58" s="56">
        <v>20</v>
      </c>
      <c r="C58" s="6" t="s">
        <v>2526</v>
      </c>
      <c r="D58" s="6" t="s">
        <v>2539</v>
      </c>
      <c r="E58" s="6" t="s">
        <v>2378</v>
      </c>
      <c r="F58" s="6" t="s">
        <v>1823</v>
      </c>
      <c r="G58" s="6"/>
      <c r="H58" s="19">
        <v>4704</v>
      </c>
      <c r="J58" s="200"/>
    </row>
    <row r="59" spans="1:10" x14ac:dyDescent="0.25">
      <c r="A59" s="6">
        <f t="shared" si="0"/>
        <v>18</v>
      </c>
      <c r="B59" s="56">
        <v>20</v>
      </c>
      <c r="C59" s="6" t="s">
        <v>2527</v>
      </c>
      <c r="D59" s="6" t="s">
        <v>2540</v>
      </c>
      <c r="E59" s="6" t="s">
        <v>2378</v>
      </c>
      <c r="F59" s="6" t="s">
        <v>1823</v>
      </c>
      <c r="G59" s="6"/>
      <c r="H59" s="19">
        <v>4960</v>
      </c>
      <c r="J59" s="200"/>
    </row>
    <row r="60" spans="1:10" x14ac:dyDescent="0.25">
      <c r="A60" s="6">
        <f t="shared" si="0"/>
        <v>19</v>
      </c>
      <c r="B60" s="56">
        <v>10</v>
      </c>
      <c r="C60" s="6" t="s">
        <v>1869</v>
      </c>
      <c r="D60" s="6" t="s">
        <v>2541</v>
      </c>
      <c r="E60" s="6" t="s">
        <v>2378</v>
      </c>
      <c r="F60" s="6" t="s">
        <v>1823</v>
      </c>
      <c r="G60" s="6"/>
      <c r="H60" s="19">
        <v>3784</v>
      </c>
      <c r="J60" s="200"/>
    </row>
    <row r="61" spans="1:10" x14ac:dyDescent="0.25">
      <c r="A61" s="6">
        <f t="shared" si="0"/>
        <v>20</v>
      </c>
      <c r="B61" s="56">
        <v>5</v>
      </c>
      <c r="C61" s="6" t="s">
        <v>2528</v>
      </c>
      <c r="D61" s="6" t="s">
        <v>2542</v>
      </c>
      <c r="E61" s="6" t="s">
        <v>2378</v>
      </c>
      <c r="F61" s="6" t="s">
        <v>1823</v>
      </c>
      <c r="G61" s="6"/>
      <c r="H61" s="19">
        <v>996</v>
      </c>
      <c r="J61" s="200"/>
    </row>
    <row r="62" spans="1:10" x14ac:dyDescent="0.25">
      <c r="A62" s="6">
        <f t="shared" si="0"/>
        <v>21</v>
      </c>
      <c r="B62" s="56">
        <v>10</v>
      </c>
      <c r="C62" s="6" t="s">
        <v>2529</v>
      </c>
      <c r="D62" s="6" t="s">
        <v>2543</v>
      </c>
      <c r="E62" s="6" t="s">
        <v>2378</v>
      </c>
      <c r="F62" s="6" t="s">
        <v>1823</v>
      </c>
      <c r="G62" s="6"/>
      <c r="H62" s="19">
        <v>3840</v>
      </c>
      <c r="J62" s="200"/>
    </row>
    <row r="63" spans="1:10" x14ac:dyDescent="0.25">
      <c r="A63" s="6">
        <f t="shared" si="0"/>
        <v>22</v>
      </c>
      <c r="B63" s="56">
        <v>10</v>
      </c>
      <c r="C63" s="6" t="s">
        <v>2530</v>
      </c>
      <c r="D63" s="6" t="s">
        <v>2544</v>
      </c>
      <c r="E63" s="6" t="s">
        <v>2378</v>
      </c>
      <c r="F63" s="6" t="s">
        <v>1885</v>
      </c>
      <c r="G63" s="6"/>
      <c r="H63" s="19">
        <v>2960</v>
      </c>
      <c r="J63" s="200"/>
    </row>
    <row r="64" spans="1:10" x14ac:dyDescent="0.25">
      <c r="A64" s="6">
        <f t="shared" si="0"/>
        <v>23</v>
      </c>
      <c r="B64" s="56">
        <v>10</v>
      </c>
      <c r="C64" s="6" t="s">
        <v>2531</v>
      </c>
      <c r="D64" s="6" t="s">
        <v>2545</v>
      </c>
      <c r="E64" s="6" t="s">
        <v>2378</v>
      </c>
      <c r="F64" s="6" t="s">
        <v>1823</v>
      </c>
      <c r="G64" s="6"/>
      <c r="H64" s="19">
        <v>2944</v>
      </c>
      <c r="J64" s="200"/>
    </row>
    <row r="65" spans="1:10" x14ac:dyDescent="0.25">
      <c r="A65" s="6">
        <f t="shared" si="0"/>
        <v>24</v>
      </c>
      <c r="B65" s="56">
        <v>5</v>
      </c>
      <c r="C65" s="6" t="s">
        <v>2532</v>
      </c>
      <c r="D65" s="6" t="s">
        <v>2546</v>
      </c>
      <c r="E65" s="6" t="s">
        <v>2378</v>
      </c>
      <c r="F65" s="6" t="s">
        <v>1823</v>
      </c>
      <c r="G65" s="6"/>
      <c r="H65" s="19">
        <v>1724</v>
      </c>
      <c r="J65" s="200"/>
    </row>
    <row r="66" spans="1:10" x14ac:dyDescent="0.25">
      <c r="A66" s="6">
        <f t="shared" si="0"/>
        <v>25</v>
      </c>
      <c r="B66" s="56">
        <v>10</v>
      </c>
      <c r="C66" s="6" t="s">
        <v>320</v>
      </c>
      <c r="D66" s="6" t="s">
        <v>2547</v>
      </c>
      <c r="E66" s="6" t="s">
        <v>2378</v>
      </c>
      <c r="F66" s="6" t="s">
        <v>1823</v>
      </c>
      <c r="G66" s="6"/>
      <c r="H66" s="19">
        <v>3696</v>
      </c>
      <c r="J66" s="200"/>
    </row>
    <row r="67" spans="1:10" x14ac:dyDescent="0.25">
      <c r="A67" s="6">
        <f t="shared" si="0"/>
        <v>26</v>
      </c>
      <c r="B67" s="56">
        <v>10</v>
      </c>
      <c r="C67" s="6" t="s">
        <v>2440</v>
      </c>
      <c r="D67" s="6" t="s">
        <v>2542</v>
      </c>
      <c r="E67" s="6" t="s">
        <v>2378</v>
      </c>
      <c r="F67" s="6" t="s">
        <v>1823</v>
      </c>
      <c r="G67" s="6"/>
      <c r="H67" s="19">
        <v>4624</v>
      </c>
      <c r="J67" s="200"/>
    </row>
    <row r="68" spans="1:10" x14ac:dyDescent="0.25">
      <c r="A68" s="6">
        <f t="shared" si="0"/>
        <v>27</v>
      </c>
      <c r="B68" s="56">
        <v>10</v>
      </c>
      <c r="C68" s="6" t="s">
        <v>2533</v>
      </c>
      <c r="D68" s="6"/>
      <c r="E68" s="6"/>
      <c r="F68" s="6"/>
      <c r="G68" s="6"/>
      <c r="H68" s="19">
        <v>3120</v>
      </c>
      <c r="J68" s="200"/>
    </row>
    <row r="69" spans="1:10" x14ac:dyDescent="0.25">
      <c r="A69" s="8">
        <f>+A68</f>
        <v>27</v>
      </c>
      <c r="B69" s="39">
        <f>SUM(B42:B68)</f>
        <v>190</v>
      </c>
      <c r="H69" s="40">
        <f>SUM(H42:H68)</f>
        <v>63326.400000000001</v>
      </c>
      <c r="J69" s="200"/>
    </row>
    <row r="70" spans="1:10" x14ac:dyDescent="0.25">
      <c r="A70" s="200"/>
      <c r="B70" s="200"/>
      <c r="C70" s="200"/>
      <c r="D70" s="200"/>
      <c r="E70" s="200"/>
      <c r="F70" s="200"/>
      <c r="G70" s="200"/>
      <c r="H70" s="200"/>
      <c r="I70" s="200"/>
      <c r="J70" s="200"/>
    </row>
    <row r="73" spans="1:10" x14ac:dyDescent="0.25">
      <c r="A73" s="186"/>
      <c r="B73" s="186"/>
      <c r="C73" s="186"/>
      <c r="D73" s="186"/>
      <c r="E73" s="186"/>
      <c r="F73" s="186"/>
      <c r="G73" s="186"/>
      <c r="H73" s="186"/>
      <c r="I73" s="186"/>
      <c r="J73" s="186"/>
    </row>
    <row r="74" spans="1:10" x14ac:dyDescent="0.25">
      <c r="J74" s="186"/>
    </row>
    <row r="75" spans="1:10" ht="21" x14ac:dyDescent="0.35">
      <c r="A75" s="41" t="s">
        <v>167</v>
      </c>
      <c r="B75" s="41" t="s">
        <v>168</v>
      </c>
      <c r="G75" s="46" t="s">
        <v>39</v>
      </c>
      <c r="H75" s="47">
        <f>+H69</f>
        <v>63326.400000000001</v>
      </c>
      <c r="J75" s="186"/>
    </row>
    <row r="76" spans="1:10" ht="26.25" x14ac:dyDescent="0.4">
      <c r="A76" s="42">
        <f>+A69</f>
        <v>27</v>
      </c>
      <c r="B76" s="42">
        <f>+B69</f>
        <v>190</v>
      </c>
      <c r="C76" s="187" t="s">
        <v>170</v>
      </c>
      <c r="D76" s="186"/>
      <c r="E76" s="186"/>
      <c r="F76" s="186"/>
      <c r="G76" s="186"/>
      <c r="H76" s="186"/>
      <c r="I76" s="186"/>
      <c r="J76" s="186"/>
    </row>
    <row r="78" spans="1:10" x14ac:dyDescent="0.25">
      <c r="E78" s="41" t="s">
        <v>167</v>
      </c>
      <c r="F78" s="41" t="s">
        <v>168</v>
      </c>
    </row>
    <row r="79" spans="1:10" ht="26.25" x14ac:dyDescent="0.4">
      <c r="E79" s="42">
        <f>+A76+A37</f>
        <v>46</v>
      </c>
      <c r="F79" s="42">
        <f>+B76+B37</f>
        <v>267</v>
      </c>
      <c r="G79" s="46" t="s">
        <v>2916</v>
      </c>
      <c r="H79" s="191">
        <f>+H36+H75</f>
        <v>87575.6</v>
      </c>
    </row>
  </sheetData>
  <mergeCells count="2">
    <mergeCell ref="A1:J1"/>
    <mergeCell ref="A40:J40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83"/>
  <sheetViews>
    <sheetView workbookViewId="0">
      <selection activeCell="D21" sqref="D21"/>
    </sheetView>
  </sheetViews>
  <sheetFormatPr baseColWidth="10" defaultColWidth="10.7109375" defaultRowHeight="15" x14ac:dyDescent="0.25"/>
  <cols>
    <col min="3" max="3" width="56.140625" customWidth="1"/>
    <col min="4" max="4" width="37.5703125" customWidth="1"/>
    <col min="5" max="5" width="23.5703125" customWidth="1"/>
    <col min="6" max="6" width="31.28515625" customWidth="1"/>
    <col min="7" max="8" width="25.7109375" customWidth="1"/>
    <col min="10" max="10" width="3.85546875" customWidth="1"/>
  </cols>
  <sheetData>
    <row r="1" spans="1:10" ht="27.75" x14ac:dyDescent="0.4">
      <c r="A1" s="232" t="s">
        <v>1806</v>
      </c>
      <c r="B1" s="232"/>
      <c r="C1" s="232"/>
      <c r="D1" s="232"/>
      <c r="E1" s="232"/>
      <c r="F1" s="232"/>
      <c r="G1" s="232"/>
      <c r="H1" s="232"/>
      <c r="I1" s="232"/>
      <c r="J1" s="232"/>
    </row>
    <row r="2" spans="1:10" x14ac:dyDescent="0.25">
      <c r="A2" s="22" t="s">
        <v>33</v>
      </c>
      <c r="B2" s="22" t="s">
        <v>34</v>
      </c>
      <c r="C2" s="23" t="s">
        <v>8</v>
      </c>
      <c r="D2" s="22" t="s">
        <v>35</v>
      </c>
      <c r="E2" s="7" t="s">
        <v>36</v>
      </c>
      <c r="F2" s="7" t="s">
        <v>37</v>
      </c>
      <c r="G2" s="24" t="s">
        <v>38</v>
      </c>
      <c r="H2" s="24" t="s">
        <v>39</v>
      </c>
      <c r="I2" s="25"/>
      <c r="J2" s="25"/>
    </row>
    <row r="3" spans="1:10" x14ac:dyDescent="0.25">
      <c r="A3" s="26">
        <v>1</v>
      </c>
      <c r="B3" s="27">
        <v>5</v>
      </c>
      <c r="C3" s="28" t="s">
        <v>40</v>
      </c>
      <c r="D3" s="6" t="s">
        <v>41</v>
      </c>
      <c r="E3" s="6" t="s">
        <v>42</v>
      </c>
      <c r="F3" s="29">
        <v>2015</v>
      </c>
      <c r="G3" s="6" t="s">
        <v>43</v>
      </c>
      <c r="H3" s="30">
        <v>1050</v>
      </c>
      <c r="I3" s="31"/>
      <c r="J3" s="32"/>
    </row>
    <row r="4" spans="1:10" x14ac:dyDescent="0.25">
      <c r="A4" s="26">
        <v>2</v>
      </c>
      <c r="B4" s="27">
        <v>3</v>
      </c>
      <c r="C4" s="28" t="s">
        <v>44</v>
      </c>
      <c r="D4" s="6" t="s">
        <v>45</v>
      </c>
      <c r="E4" s="6" t="s">
        <v>46</v>
      </c>
      <c r="F4" s="29">
        <v>2011</v>
      </c>
      <c r="G4" s="6" t="s">
        <v>47</v>
      </c>
      <c r="H4" s="30">
        <v>573</v>
      </c>
      <c r="I4" s="31"/>
      <c r="J4" s="32"/>
    </row>
    <row r="5" spans="1:10" x14ac:dyDescent="0.25">
      <c r="A5" s="26">
        <v>3</v>
      </c>
      <c r="B5" s="27">
        <v>3</v>
      </c>
      <c r="C5" s="28" t="s">
        <v>48</v>
      </c>
      <c r="D5" s="6" t="s">
        <v>49</v>
      </c>
      <c r="E5" s="6" t="s">
        <v>50</v>
      </c>
      <c r="F5" s="29">
        <v>2013</v>
      </c>
      <c r="G5" s="6" t="s">
        <v>47</v>
      </c>
      <c r="H5" s="30">
        <v>720</v>
      </c>
      <c r="I5" s="31"/>
      <c r="J5" s="32"/>
    </row>
    <row r="6" spans="1:10" x14ac:dyDescent="0.25">
      <c r="A6" s="26">
        <v>4</v>
      </c>
      <c r="B6" s="27">
        <v>3</v>
      </c>
      <c r="C6" s="28" t="s">
        <v>51</v>
      </c>
      <c r="D6" s="6" t="s">
        <v>49</v>
      </c>
      <c r="E6" s="6" t="s">
        <v>52</v>
      </c>
      <c r="F6" s="29">
        <v>2015</v>
      </c>
      <c r="G6" s="6" t="s">
        <v>47</v>
      </c>
      <c r="H6" s="33">
        <v>521.40000000000009</v>
      </c>
      <c r="I6" s="31"/>
      <c r="J6" s="32"/>
    </row>
    <row r="7" spans="1:10" x14ac:dyDescent="0.25">
      <c r="A7" s="26">
        <v>5</v>
      </c>
      <c r="B7" s="27">
        <v>2</v>
      </c>
      <c r="C7" s="28" t="s">
        <v>53</v>
      </c>
      <c r="D7" s="6" t="s">
        <v>54</v>
      </c>
      <c r="E7" s="6"/>
      <c r="F7" s="29"/>
      <c r="G7" s="6" t="s">
        <v>43</v>
      </c>
      <c r="H7" s="30">
        <v>224</v>
      </c>
      <c r="I7" s="31"/>
      <c r="J7" s="32"/>
    </row>
    <row r="8" spans="1:10" x14ac:dyDescent="0.25">
      <c r="A8" s="26">
        <v>8</v>
      </c>
      <c r="B8" s="27">
        <v>2</v>
      </c>
      <c r="C8" s="28" t="s">
        <v>55</v>
      </c>
      <c r="D8" s="6" t="s">
        <v>54</v>
      </c>
      <c r="E8" s="6"/>
      <c r="F8" s="29"/>
      <c r="G8" s="6" t="s">
        <v>43</v>
      </c>
      <c r="H8" s="30">
        <v>320</v>
      </c>
      <c r="I8" s="31"/>
      <c r="J8" s="32"/>
    </row>
    <row r="9" spans="1:10" x14ac:dyDescent="0.25">
      <c r="A9" s="26">
        <v>13</v>
      </c>
      <c r="B9" s="27">
        <v>3</v>
      </c>
      <c r="C9" s="28" t="s">
        <v>56</v>
      </c>
      <c r="D9" s="6" t="s">
        <v>57</v>
      </c>
      <c r="E9" s="6" t="s">
        <v>58</v>
      </c>
      <c r="F9" s="29" t="s">
        <v>59</v>
      </c>
      <c r="G9" s="6" t="s">
        <v>47</v>
      </c>
      <c r="H9" s="34">
        <v>1101</v>
      </c>
      <c r="I9" s="31"/>
      <c r="J9" s="32"/>
    </row>
    <row r="10" spans="1:10" x14ac:dyDescent="0.25">
      <c r="A10" s="26">
        <v>14</v>
      </c>
      <c r="B10" s="27">
        <v>3</v>
      </c>
      <c r="C10" s="28" t="s">
        <v>60</v>
      </c>
      <c r="D10" s="6" t="s">
        <v>61</v>
      </c>
      <c r="E10" s="6" t="s">
        <v>62</v>
      </c>
      <c r="F10" s="29">
        <v>2005</v>
      </c>
      <c r="G10" s="6" t="s">
        <v>47</v>
      </c>
      <c r="H10" s="34">
        <v>1221</v>
      </c>
      <c r="I10" s="31"/>
      <c r="J10" s="32"/>
    </row>
    <row r="11" spans="1:10" x14ac:dyDescent="0.25">
      <c r="A11" s="26">
        <v>15</v>
      </c>
      <c r="B11" s="27">
        <v>3</v>
      </c>
      <c r="C11" s="28" t="s">
        <v>63</v>
      </c>
      <c r="D11" s="6" t="s">
        <v>64</v>
      </c>
      <c r="E11" s="6" t="s">
        <v>65</v>
      </c>
      <c r="F11" s="29" t="s">
        <v>66</v>
      </c>
      <c r="G11" s="6" t="s">
        <v>47</v>
      </c>
      <c r="H11" s="35">
        <v>945</v>
      </c>
      <c r="I11" s="31"/>
      <c r="J11" s="32"/>
    </row>
    <row r="12" spans="1:10" x14ac:dyDescent="0.25">
      <c r="A12" s="26">
        <v>16</v>
      </c>
      <c r="B12" s="27">
        <v>2</v>
      </c>
      <c r="C12" s="28" t="s">
        <v>67</v>
      </c>
      <c r="D12" s="6" t="s">
        <v>68</v>
      </c>
      <c r="E12" s="6" t="s">
        <v>69</v>
      </c>
      <c r="F12" s="29">
        <v>2011</v>
      </c>
      <c r="G12" s="6" t="s">
        <v>43</v>
      </c>
      <c r="H12" s="35">
        <v>2096</v>
      </c>
      <c r="I12" s="31"/>
      <c r="J12" s="32"/>
    </row>
    <row r="13" spans="1:10" x14ac:dyDescent="0.25">
      <c r="A13" s="26">
        <v>17</v>
      </c>
      <c r="B13" s="27">
        <v>3</v>
      </c>
      <c r="C13" s="28" t="s">
        <v>70</v>
      </c>
      <c r="D13" s="6" t="s">
        <v>71</v>
      </c>
      <c r="E13" s="6" t="s">
        <v>46</v>
      </c>
      <c r="F13" s="29" t="s">
        <v>72</v>
      </c>
      <c r="G13" s="6" t="s">
        <v>47</v>
      </c>
      <c r="H13" s="30">
        <v>1224</v>
      </c>
      <c r="I13" s="31"/>
      <c r="J13" s="32"/>
    </row>
    <row r="14" spans="1:10" x14ac:dyDescent="0.25">
      <c r="A14" s="26">
        <v>18</v>
      </c>
      <c r="B14" s="27">
        <v>3</v>
      </c>
      <c r="C14" s="28" t="s">
        <v>73</v>
      </c>
      <c r="D14" s="6" t="s">
        <v>74</v>
      </c>
      <c r="E14" s="6" t="s">
        <v>46</v>
      </c>
      <c r="F14" s="29">
        <v>2007</v>
      </c>
      <c r="G14" s="6" t="s">
        <v>47</v>
      </c>
      <c r="H14" s="33">
        <v>1054.5</v>
      </c>
      <c r="I14" s="31"/>
      <c r="J14" s="32"/>
    </row>
    <row r="15" spans="1:10" x14ac:dyDescent="0.25">
      <c r="A15" s="26">
        <v>19</v>
      </c>
      <c r="B15" s="27">
        <v>3</v>
      </c>
      <c r="C15" s="28" t="s">
        <v>75</v>
      </c>
      <c r="D15" s="6" t="s">
        <v>76</v>
      </c>
      <c r="E15" s="6" t="s">
        <v>77</v>
      </c>
      <c r="F15" s="29">
        <v>2012</v>
      </c>
      <c r="G15" s="6" t="s">
        <v>47</v>
      </c>
      <c r="H15" s="30">
        <v>2400</v>
      </c>
      <c r="I15" s="31"/>
      <c r="J15" s="32"/>
    </row>
    <row r="16" spans="1:10" x14ac:dyDescent="0.25">
      <c r="A16" s="26">
        <v>20</v>
      </c>
      <c r="B16" s="27">
        <v>2</v>
      </c>
      <c r="C16" s="28" t="s">
        <v>78</v>
      </c>
      <c r="D16" s="6" t="s">
        <v>79</v>
      </c>
      <c r="E16" s="6" t="s">
        <v>80</v>
      </c>
      <c r="F16" s="29"/>
      <c r="G16" s="6" t="s">
        <v>43</v>
      </c>
      <c r="H16" s="30">
        <v>700</v>
      </c>
      <c r="I16" s="31"/>
      <c r="J16" s="32"/>
    </row>
    <row r="17" spans="1:10" x14ac:dyDescent="0.25">
      <c r="A17" s="26">
        <v>23</v>
      </c>
      <c r="B17" s="27">
        <v>3</v>
      </c>
      <c r="C17" s="28" t="s">
        <v>81</v>
      </c>
      <c r="D17" s="6" t="s">
        <v>82</v>
      </c>
      <c r="E17" s="6" t="s">
        <v>83</v>
      </c>
      <c r="F17" s="29">
        <v>2013</v>
      </c>
      <c r="G17" s="6" t="s">
        <v>47</v>
      </c>
      <c r="H17" s="34">
        <v>3024</v>
      </c>
      <c r="I17" s="31"/>
      <c r="J17" s="32"/>
    </row>
    <row r="18" spans="1:10" x14ac:dyDescent="0.25">
      <c r="A18" s="26">
        <v>26</v>
      </c>
      <c r="B18" s="27">
        <v>2</v>
      </c>
      <c r="C18" s="28" t="s">
        <v>84</v>
      </c>
      <c r="D18" s="6" t="s">
        <v>85</v>
      </c>
      <c r="E18" s="6" t="s">
        <v>42</v>
      </c>
      <c r="F18" s="29"/>
      <c r="G18" s="6" t="s">
        <v>43</v>
      </c>
      <c r="H18" s="30">
        <v>524</v>
      </c>
      <c r="I18" s="31"/>
      <c r="J18" s="32"/>
    </row>
    <row r="19" spans="1:10" x14ac:dyDescent="0.25">
      <c r="A19" s="26">
        <v>27</v>
      </c>
      <c r="B19" s="27">
        <v>3</v>
      </c>
      <c r="C19" s="28" t="s">
        <v>86</v>
      </c>
      <c r="D19" s="6" t="s">
        <v>87</v>
      </c>
      <c r="E19" s="6" t="s">
        <v>46</v>
      </c>
      <c r="F19" s="29">
        <v>2008</v>
      </c>
      <c r="G19" s="6" t="s">
        <v>47</v>
      </c>
      <c r="H19" s="33">
        <v>634.91999999999996</v>
      </c>
      <c r="I19" s="31"/>
      <c r="J19" s="32"/>
    </row>
    <row r="20" spans="1:10" x14ac:dyDescent="0.25">
      <c r="A20" s="26">
        <v>29</v>
      </c>
      <c r="B20" s="27">
        <v>3</v>
      </c>
      <c r="C20" s="28" t="s">
        <v>88</v>
      </c>
      <c r="D20" s="6" t="s">
        <v>89</v>
      </c>
      <c r="E20" s="6" t="s">
        <v>83</v>
      </c>
      <c r="F20" s="29" t="s">
        <v>90</v>
      </c>
      <c r="G20" s="6" t="s">
        <v>47</v>
      </c>
      <c r="H20" s="30">
        <v>2880</v>
      </c>
      <c r="I20" s="31"/>
      <c r="J20" s="32"/>
    </row>
    <row r="21" spans="1:10" x14ac:dyDescent="0.25">
      <c r="A21" s="26">
        <v>30</v>
      </c>
      <c r="B21" s="27">
        <v>3</v>
      </c>
      <c r="C21" s="28" t="s">
        <v>91</v>
      </c>
      <c r="D21" s="6" t="s">
        <v>92</v>
      </c>
      <c r="E21" s="6" t="s">
        <v>46</v>
      </c>
      <c r="F21" s="29">
        <v>2016</v>
      </c>
      <c r="G21" s="6" t="s">
        <v>43</v>
      </c>
      <c r="H21" s="30">
        <v>1035</v>
      </c>
      <c r="I21" s="31"/>
      <c r="J21" s="32"/>
    </row>
    <row r="22" spans="1:10" x14ac:dyDescent="0.25">
      <c r="A22" s="26">
        <v>32</v>
      </c>
      <c r="B22" s="27">
        <v>3</v>
      </c>
      <c r="C22" s="28" t="s">
        <v>93</v>
      </c>
      <c r="D22" s="6" t="s">
        <v>94</v>
      </c>
      <c r="E22" s="6" t="s">
        <v>83</v>
      </c>
      <c r="F22" s="29">
        <v>2007</v>
      </c>
      <c r="G22" s="6" t="s">
        <v>47</v>
      </c>
      <c r="H22" s="34">
        <v>4680</v>
      </c>
      <c r="I22" s="31"/>
      <c r="J22" s="32"/>
    </row>
    <row r="23" spans="1:10" x14ac:dyDescent="0.25">
      <c r="A23" s="26">
        <v>34</v>
      </c>
      <c r="B23" s="27">
        <v>3</v>
      </c>
      <c r="C23" s="28" t="s">
        <v>95</v>
      </c>
      <c r="D23" s="6" t="s">
        <v>96</v>
      </c>
      <c r="E23" s="6" t="s">
        <v>50</v>
      </c>
      <c r="F23" s="29" t="s">
        <v>97</v>
      </c>
      <c r="G23" s="6" t="s">
        <v>47</v>
      </c>
      <c r="H23" s="33">
        <v>829.5</v>
      </c>
      <c r="I23" s="31"/>
      <c r="J23" s="32"/>
    </row>
    <row r="24" spans="1:10" x14ac:dyDescent="0.25">
      <c r="A24" s="26">
        <v>35</v>
      </c>
      <c r="B24" s="27">
        <v>3</v>
      </c>
      <c r="C24" s="28" t="s">
        <v>98</v>
      </c>
      <c r="D24" s="6" t="s">
        <v>99</v>
      </c>
      <c r="E24" s="6" t="s">
        <v>46</v>
      </c>
      <c r="F24" s="29">
        <v>2000</v>
      </c>
      <c r="G24" s="6" t="s">
        <v>47</v>
      </c>
      <c r="H24" s="33">
        <v>721.5</v>
      </c>
      <c r="I24" s="31"/>
      <c r="J24" s="32"/>
    </row>
    <row r="25" spans="1:10" x14ac:dyDescent="0.25">
      <c r="A25" s="26">
        <v>38</v>
      </c>
      <c r="B25" s="27">
        <v>3</v>
      </c>
      <c r="C25" s="28" t="s">
        <v>100</v>
      </c>
      <c r="D25" s="6" t="s">
        <v>101</v>
      </c>
      <c r="E25" s="6" t="s">
        <v>46</v>
      </c>
      <c r="F25" s="29">
        <v>2008</v>
      </c>
      <c r="G25" s="6" t="s">
        <v>47</v>
      </c>
      <c r="H25" s="33">
        <v>588.29999999999995</v>
      </c>
      <c r="I25" s="31"/>
      <c r="J25" s="32"/>
    </row>
    <row r="26" spans="1:10" x14ac:dyDescent="0.25">
      <c r="A26" s="26">
        <v>39</v>
      </c>
      <c r="B26" s="27">
        <v>5</v>
      </c>
      <c r="C26" s="28" t="s">
        <v>102</v>
      </c>
      <c r="D26" s="6" t="s">
        <v>103</v>
      </c>
      <c r="E26" s="6" t="s">
        <v>42</v>
      </c>
      <c r="F26" s="29">
        <v>2014</v>
      </c>
      <c r="G26" s="6" t="s">
        <v>43</v>
      </c>
      <c r="H26" s="36">
        <v>3055</v>
      </c>
      <c r="I26" s="31"/>
      <c r="J26" s="32"/>
    </row>
    <row r="27" spans="1:10" x14ac:dyDescent="0.25">
      <c r="A27" s="26">
        <v>40</v>
      </c>
      <c r="B27" s="27">
        <v>3</v>
      </c>
      <c r="C27" s="28" t="s">
        <v>104</v>
      </c>
      <c r="D27" s="6" t="s">
        <v>105</v>
      </c>
      <c r="E27" s="6" t="s">
        <v>106</v>
      </c>
      <c r="F27" s="29">
        <v>2012</v>
      </c>
      <c r="G27" s="6" t="s">
        <v>47</v>
      </c>
      <c r="H27" s="35">
        <v>1401</v>
      </c>
      <c r="I27" s="31"/>
      <c r="J27" s="32"/>
    </row>
    <row r="28" spans="1:10" x14ac:dyDescent="0.25">
      <c r="A28" s="26">
        <v>42</v>
      </c>
      <c r="B28" s="27">
        <v>5</v>
      </c>
      <c r="C28" s="28" t="s">
        <v>107</v>
      </c>
      <c r="D28" s="6" t="s">
        <v>108</v>
      </c>
      <c r="E28" s="6" t="s">
        <v>42</v>
      </c>
      <c r="F28" s="29">
        <v>2015</v>
      </c>
      <c r="G28" s="6" t="s">
        <v>43</v>
      </c>
      <c r="H28" s="30">
        <v>750</v>
      </c>
      <c r="I28" s="31"/>
      <c r="J28" s="32"/>
    </row>
    <row r="29" spans="1:10" x14ac:dyDescent="0.25">
      <c r="A29" s="26">
        <v>43</v>
      </c>
      <c r="B29" s="27">
        <v>3</v>
      </c>
      <c r="C29" s="28" t="s">
        <v>109</v>
      </c>
      <c r="D29" s="6" t="s">
        <v>110</v>
      </c>
      <c r="E29" s="6" t="s">
        <v>46</v>
      </c>
      <c r="F29" s="29">
        <v>2013</v>
      </c>
      <c r="G29" s="6" t="s">
        <v>47</v>
      </c>
      <c r="H29" s="30">
        <v>549</v>
      </c>
      <c r="I29" s="31"/>
      <c r="J29" s="32"/>
    </row>
    <row r="30" spans="1:10" x14ac:dyDescent="0.25">
      <c r="A30" s="26">
        <v>44</v>
      </c>
      <c r="B30" s="27">
        <v>3</v>
      </c>
      <c r="C30" s="28" t="s">
        <v>111</v>
      </c>
      <c r="D30" s="6" t="s">
        <v>112</v>
      </c>
      <c r="E30" s="6"/>
      <c r="F30" s="29"/>
      <c r="G30" s="6" t="s">
        <v>47</v>
      </c>
      <c r="H30" s="37">
        <v>789</v>
      </c>
      <c r="I30" s="31"/>
      <c r="J30" s="32"/>
    </row>
    <row r="31" spans="1:10" x14ac:dyDescent="0.25">
      <c r="A31" s="26">
        <v>45</v>
      </c>
      <c r="B31" s="27">
        <v>3</v>
      </c>
      <c r="C31" s="28" t="s">
        <v>113</v>
      </c>
      <c r="D31" s="6" t="s">
        <v>114</v>
      </c>
      <c r="E31" s="6" t="s">
        <v>115</v>
      </c>
      <c r="F31" s="29">
        <v>2002</v>
      </c>
      <c r="G31" s="6" t="s">
        <v>43</v>
      </c>
      <c r="H31" s="35">
        <v>1773</v>
      </c>
      <c r="I31" s="31"/>
      <c r="J31" s="32"/>
    </row>
    <row r="32" spans="1:10" x14ac:dyDescent="0.25">
      <c r="A32" s="26">
        <v>46</v>
      </c>
      <c r="B32" s="27">
        <v>3</v>
      </c>
      <c r="C32" s="28" t="s">
        <v>116</v>
      </c>
      <c r="D32" s="6" t="s">
        <v>49</v>
      </c>
      <c r="E32" s="6" t="s">
        <v>50</v>
      </c>
      <c r="F32" s="29">
        <v>2012</v>
      </c>
      <c r="G32" s="6" t="s">
        <v>47</v>
      </c>
      <c r="H32" s="30">
        <v>600</v>
      </c>
      <c r="I32" s="31"/>
      <c r="J32" s="32"/>
    </row>
    <row r="33" spans="1:10" x14ac:dyDescent="0.25">
      <c r="A33" s="26">
        <v>47</v>
      </c>
      <c r="B33" s="27">
        <v>10</v>
      </c>
      <c r="C33" s="28" t="s">
        <v>117</v>
      </c>
      <c r="D33" s="6" t="s">
        <v>118</v>
      </c>
      <c r="E33" s="6" t="s">
        <v>119</v>
      </c>
      <c r="F33" s="29">
        <v>2014</v>
      </c>
      <c r="G33" s="6" t="s">
        <v>43</v>
      </c>
      <c r="H33" s="33">
        <v>1580</v>
      </c>
      <c r="I33" s="31"/>
      <c r="J33" s="32"/>
    </row>
    <row r="34" spans="1:10" x14ac:dyDescent="0.25">
      <c r="A34" s="26">
        <v>49</v>
      </c>
      <c r="B34" s="27">
        <v>3</v>
      </c>
      <c r="C34" s="28" t="s">
        <v>120</v>
      </c>
      <c r="D34" s="6" t="s">
        <v>121</v>
      </c>
      <c r="E34" s="6" t="s">
        <v>62</v>
      </c>
      <c r="F34" s="29">
        <v>1999</v>
      </c>
      <c r="G34" s="6" t="s">
        <v>47</v>
      </c>
      <c r="H34" s="36">
        <v>1299</v>
      </c>
      <c r="I34" s="31"/>
      <c r="J34" s="32"/>
    </row>
    <row r="35" spans="1:10" x14ac:dyDescent="0.25">
      <c r="A35" s="26">
        <v>50</v>
      </c>
      <c r="B35" s="27">
        <v>5</v>
      </c>
      <c r="C35" s="28" t="s">
        <v>122</v>
      </c>
      <c r="D35" s="6" t="s">
        <v>123</v>
      </c>
      <c r="E35" s="6" t="s">
        <v>124</v>
      </c>
      <c r="F35" s="29">
        <v>2004</v>
      </c>
      <c r="G35" s="6" t="s">
        <v>43</v>
      </c>
      <c r="H35" s="38">
        <v>7795</v>
      </c>
      <c r="I35" s="31"/>
      <c r="J35" s="32"/>
    </row>
    <row r="36" spans="1:10" ht="26.25" x14ac:dyDescent="0.25">
      <c r="A36" s="26">
        <v>51</v>
      </c>
      <c r="B36" s="27">
        <v>3</v>
      </c>
      <c r="C36" s="64" t="s">
        <v>125</v>
      </c>
      <c r="D36" s="6" t="s">
        <v>126</v>
      </c>
      <c r="E36" s="6" t="s">
        <v>50</v>
      </c>
      <c r="F36" s="29">
        <v>2015</v>
      </c>
      <c r="G36" s="6" t="s">
        <v>47</v>
      </c>
      <c r="H36" s="33">
        <v>474</v>
      </c>
      <c r="I36" s="31"/>
      <c r="J36" s="32"/>
    </row>
    <row r="37" spans="1:10" ht="30" x14ac:dyDescent="0.25">
      <c r="A37" s="26">
        <v>52</v>
      </c>
      <c r="B37" s="27">
        <v>10</v>
      </c>
      <c r="C37" s="28" t="s">
        <v>127</v>
      </c>
      <c r="D37" s="21" t="s">
        <v>128</v>
      </c>
      <c r="E37" s="6" t="s">
        <v>46</v>
      </c>
      <c r="F37" s="29" t="s">
        <v>129</v>
      </c>
      <c r="G37" s="6" t="s">
        <v>43</v>
      </c>
      <c r="H37" s="33">
        <v>1709.4</v>
      </c>
      <c r="I37" s="31"/>
      <c r="J37" s="32"/>
    </row>
    <row r="38" spans="1:10" x14ac:dyDescent="0.25">
      <c r="A38" s="26">
        <v>53</v>
      </c>
      <c r="B38" s="27">
        <v>2</v>
      </c>
      <c r="C38" s="28" t="s">
        <v>130</v>
      </c>
      <c r="D38" s="6" t="s">
        <v>131</v>
      </c>
      <c r="E38" s="6" t="s">
        <v>132</v>
      </c>
      <c r="F38" s="29">
        <v>2013</v>
      </c>
      <c r="G38" s="6" t="s">
        <v>43</v>
      </c>
      <c r="H38" s="33">
        <v>341.88</v>
      </c>
      <c r="I38" s="31"/>
      <c r="J38" s="32"/>
    </row>
    <row r="39" spans="1:10" ht="45" x14ac:dyDescent="0.25">
      <c r="A39" s="26">
        <v>54</v>
      </c>
      <c r="B39" s="27">
        <v>3</v>
      </c>
      <c r="C39" s="28" t="s">
        <v>133</v>
      </c>
      <c r="D39" s="6" t="s">
        <v>134</v>
      </c>
      <c r="E39" s="21" t="s">
        <v>135</v>
      </c>
      <c r="F39" s="29">
        <v>2016</v>
      </c>
      <c r="G39" s="6" t="s">
        <v>43</v>
      </c>
      <c r="H39" s="33">
        <v>995.40000000000009</v>
      </c>
      <c r="I39" s="31"/>
      <c r="J39" s="32"/>
    </row>
    <row r="40" spans="1:10" x14ac:dyDescent="0.25">
      <c r="A40" s="26">
        <v>55</v>
      </c>
      <c r="B40" s="27">
        <v>5</v>
      </c>
      <c r="C40" s="28" t="s">
        <v>136</v>
      </c>
      <c r="D40" s="6" t="s">
        <v>137</v>
      </c>
      <c r="E40" s="6" t="s">
        <v>42</v>
      </c>
      <c r="F40" s="29">
        <v>2015</v>
      </c>
      <c r="G40" s="6" t="s">
        <v>43</v>
      </c>
      <c r="H40" s="30">
        <v>750</v>
      </c>
      <c r="I40" s="31"/>
      <c r="J40" s="32"/>
    </row>
    <row r="41" spans="1:10" ht="30" x14ac:dyDescent="0.25">
      <c r="A41" s="26">
        <v>57</v>
      </c>
      <c r="B41" s="27">
        <v>9</v>
      </c>
      <c r="C41" s="28" t="s">
        <v>138</v>
      </c>
      <c r="D41" s="21" t="s">
        <v>139</v>
      </c>
      <c r="E41" s="6" t="s">
        <v>140</v>
      </c>
      <c r="F41" s="29">
        <v>2010</v>
      </c>
      <c r="G41" s="6" t="s">
        <v>43</v>
      </c>
      <c r="H41" s="34">
        <v>7380</v>
      </c>
      <c r="I41" s="31"/>
      <c r="J41" s="32"/>
    </row>
    <row r="42" spans="1:10" x14ac:dyDescent="0.25">
      <c r="A42" s="26">
        <v>59</v>
      </c>
      <c r="B42" s="27">
        <v>3</v>
      </c>
      <c r="C42" s="28" t="s">
        <v>141</v>
      </c>
      <c r="D42" s="6" t="s">
        <v>49</v>
      </c>
      <c r="E42" s="6" t="s">
        <v>50</v>
      </c>
      <c r="F42" s="29">
        <v>2015</v>
      </c>
      <c r="G42" s="6" t="s">
        <v>47</v>
      </c>
      <c r="H42" s="30">
        <v>696</v>
      </c>
      <c r="I42" s="31"/>
      <c r="J42" s="32"/>
    </row>
    <row r="43" spans="1:10" x14ac:dyDescent="0.25">
      <c r="A43" s="26">
        <v>61</v>
      </c>
      <c r="B43" s="27">
        <v>3</v>
      </c>
      <c r="C43" s="28" t="s">
        <v>142</v>
      </c>
      <c r="D43" s="6" t="s">
        <v>143</v>
      </c>
      <c r="E43" s="6" t="s">
        <v>83</v>
      </c>
      <c r="F43" s="29"/>
      <c r="G43" s="6" t="s">
        <v>47</v>
      </c>
      <c r="H43" s="34">
        <v>4968</v>
      </c>
      <c r="I43" s="31"/>
      <c r="J43" s="32"/>
    </row>
    <row r="44" spans="1:10" x14ac:dyDescent="0.25">
      <c r="A44" s="26">
        <v>62</v>
      </c>
      <c r="B44" s="27">
        <v>3</v>
      </c>
      <c r="C44" s="28" t="s">
        <v>144</v>
      </c>
      <c r="D44" s="6" t="s">
        <v>145</v>
      </c>
      <c r="E44" s="6" t="s">
        <v>146</v>
      </c>
      <c r="F44" s="29" t="s">
        <v>147</v>
      </c>
      <c r="G44" s="6" t="s">
        <v>43</v>
      </c>
      <c r="H44" s="33">
        <v>832.5</v>
      </c>
      <c r="I44" s="31"/>
      <c r="J44" s="32"/>
    </row>
    <row r="45" spans="1:10" x14ac:dyDescent="0.25">
      <c r="A45" s="26">
        <v>63</v>
      </c>
      <c r="B45" s="27">
        <v>2</v>
      </c>
      <c r="C45" s="28" t="s">
        <v>144</v>
      </c>
      <c r="D45" s="6" t="s">
        <v>148</v>
      </c>
      <c r="E45" s="6" t="s">
        <v>149</v>
      </c>
      <c r="F45" s="29">
        <v>2002</v>
      </c>
      <c r="G45" s="6" t="s">
        <v>43</v>
      </c>
      <c r="H45" s="30">
        <v>592</v>
      </c>
      <c r="I45" s="31"/>
      <c r="J45" s="32"/>
    </row>
    <row r="46" spans="1:10" x14ac:dyDescent="0.25">
      <c r="A46" s="26">
        <v>64</v>
      </c>
      <c r="B46" s="27">
        <v>3</v>
      </c>
      <c r="C46" s="28" t="s">
        <v>150</v>
      </c>
      <c r="D46" s="6" t="s">
        <v>151</v>
      </c>
      <c r="E46" s="6" t="s">
        <v>80</v>
      </c>
      <c r="F46" s="29">
        <v>2015</v>
      </c>
      <c r="G46" s="6" t="s">
        <v>47</v>
      </c>
      <c r="H46" s="33">
        <v>592.5</v>
      </c>
      <c r="I46" s="31"/>
      <c r="J46" s="32"/>
    </row>
    <row r="47" spans="1:10" x14ac:dyDescent="0.25">
      <c r="A47" s="26">
        <v>65</v>
      </c>
      <c r="B47" s="27">
        <v>3</v>
      </c>
      <c r="C47" s="28" t="s">
        <v>152</v>
      </c>
      <c r="D47" s="6" t="s">
        <v>153</v>
      </c>
      <c r="E47" s="6" t="s">
        <v>46</v>
      </c>
      <c r="F47" s="29">
        <v>2012</v>
      </c>
      <c r="G47" s="6" t="s">
        <v>47</v>
      </c>
      <c r="H47" s="33">
        <v>521.70000000000005</v>
      </c>
      <c r="I47" s="31"/>
      <c r="J47" s="32"/>
    </row>
    <row r="48" spans="1:10" x14ac:dyDescent="0.25">
      <c r="A48" s="26">
        <v>66</v>
      </c>
      <c r="B48" s="27">
        <v>5</v>
      </c>
      <c r="C48" s="28" t="s">
        <v>154</v>
      </c>
      <c r="D48" s="6" t="s">
        <v>155</v>
      </c>
      <c r="E48" s="6" t="s">
        <v>42</v>
      </c>
      <c r="F48" s="29">
        <v>2014</v>
      </c>
      <c r="G48" s="6" t="s">
        <v>43</v>
      </c>
      <c r="H48" s="30">
        <v>560</v>
      </c>
      <c r="I48" s="31"/>
      <c r="J48" s="32"/>
    </row>
    <row r="49" spans="1:10" x14ac:dyDescent="0.25">
      <c r="A49" s="26">
        <v>68</v>
      </c>
      <c r="B49" s="27">
        <v>2</v>
      </c>
      <c r="C49" s="28" t="s">
        <v>156</v>
      </c>
      <c r="D49" s="6" t="s">
        <v>157</v>
      </c>
      <c r="E49" s="6" t="s">
        <v>158</v>
      </c>
      <c r="F49" s="29">
        <v>2006</v>
      </c>
      <c r="G49" s="6" t="s">
        <v>43</v>
      </c>
      <c r="H49" s="33">
        <v>869.4</v>
      </c>
      <c r="I49" s="31"/>
      <c r="J49" s="32"/>
    </row>
    <row r="50" spans="1:10" x14ac:dyDescent="0.25">
      <c r="A50" s="26">
        <v>70</v>
      </c>
      <c r="B50" s="27">
        <v>3</v>
      </c>
      <c r="C50" s="28" t="s">
        <v>159</v>
      </c>
      <c r="D50" s="6" t="s">
        <v>54</v>
      </c>
      <c r="E50" s="6" t="s">
        <v>83</v>
      </c>
      <c r="F50" s="29">
        <v>2014</v>
      </c>
      <c r="G50" s="6" t="s">
        <v>47</v>
      </c>
      <c r="H50" s="34">
        <v>3168</v>
      </c>
      <c r="I50" s="31"/>
      <c r="J50" s="32"/>
    </row>
    <row r="51" spans="1:10" x14ac:dyDescent="0.25">
      <c r="A51" s="26">
        <v>71</v>
      </c>
      <c r="B51" s="27">
        <v>3</v>
      </c>
      <c r="C51" s="28" t="s">
        <v>160</v>
      </c>
      <c r="D51" s="6" t="s">
        <v>161</v>
      </c>
      <c r="E51" s="6" t="s">
        <v>50</v>
      </c>
      <c r="F51" s="29" t="s">
        <v>162</v>
      </c>
      <c r="G51" s="6" t="s">
        <v>47</v>
      </c>
      <c r="H51" s="33">
        <v>1303.5</v>
      </c>
      <c r="I51" s="31"/>
      <c r="J51" s="32"/>
    </row>
    <row r="52" spans="1:10" x14ac:dyDescent="0.25">
      <c r="A52" s="26">
        <v>72</v>
      </c>
      <c r="B52" s="27">
        <v>3</v>
      </c>
      <c r="C52" s="28" t="s">
        <v>163</v>
      </c>
      <c r="D52" s="6" t="s">
        <v>45</v>
      </c>
      <c r="E52" s="6" t="s">
        <v>46</v>
      </c>
      <c r="F52" s="29">
        <v>2009</v>
      </c>
      <c r="G52" s="6" t="s">
        <v>47</v>
      </c>
      <c r="H52" s="33">
        <v>732.59999999999991</v>
      </c>
      <c r="I52" s="31"/>
      <c r="J52" s="32"/>
    </row>
    <row r="53" spans="1:10" x14ac:dyDescent="0.25">
      <c r="A53" s="26">
        <v>73</v>
      </c>
      <c r="B53" s="27">
        <v>3</v>
      </c>
      <c r="C53" s="28" t="s">
        <v>164</v>
      </c>
      <c r="D53" s="6" t="s">
        <v>165</v>
      </c>
      <c r="E53" s="6" t="s">
        <v>46</v>
      </c>
      <c r="F53" s="29">
        <v>2013</v>
      </c>
      <c r="G53" s="6" t="s">
        <v>47</v>
      </c>
      <c r="H53" s="30">
        <v>708</v>
      </c>
      <c r="I53" s="31"/>
      <c r="J53" s="32"/>
    </row>
    <row r="54" spans="1:10" x14ac:dyDescent="0.25">
      <c r="A54" s="26">
        <v>74</v>
      </c>
      <c r="B54" s="27">
        <v>3</v>
      </c>
      <c r="C54" s="28" t="s">
        <v>166</v>
      </c>
      <c r="D54" s="6" t="s">
        <v>123</v>
      </c>
      <c r="E54" s="6" t="s">
        <v>124</v>
      </c>
      <c r="F54" s="29">
        <v>2006</v>
      </c>
      <c r="G54" s="6" t="s">
        <v>47</v>
      </c>
      <c r="H54" s="30">
        <v>1218</v>
      </c>
      <c r="I54" s="31"/>
      <c r="J54" s="32"/>
    </row>
    <row r="55" spans="1:10" x14ac:dyDescent="0.25">
      <c r="A55" s="39">
        <f>54-2</f>
        <v>52</v>
      </c>
      <c r="B55" s="39">
        <f>SUM(B3:B54)</f>
        <v>180</v>
      </c>
      <c r="H55" s="40">
        <f>SUM(H3:H54)</f>
        <v>77070.999999999985</v>
      </c>
      <c r="I55" s="31"/>
      <c r="J55" s="32"/>
    </row>
    <row r="56" spans="1:10" x14ac:dyDescent="0.25">
      <c r="I56" s="31"/>
      <c r="J56" s="32"/>
    </row>
    <row r="57" spans="1:10" x14ac:dyDescent="0.25">
      <c r="A57" s="41" t="s">
        <v>167</v>
      </c>
      <c r="B57" s="41" t="s">
        <v>168</v>
      </c>
      <c r="I57" s="31"/>
      <c r="J57" s="32"/>
    </row>
    <row r="58" spans="1:10" ht="26.25" x14ac:dyDescent="0.4">
      <c r="A58" s="42">
        <f>+A55</f>
        <v>52</v>
      </c>
      <c r="B58" s="42">
        <f>+B55</f>
        <v>180</v>
      </c>
      <c r="C58" s="43" t="s">
        <v>169</v>
      </c>
      <c r="D58" s="25"/>
      <c r="E58" s="25"/>
      <c r="F58" s="25"/>
      <c r="G58" s="25"/>
      <c r="H58" s="25"/>
      <c r="I58" s="32"/>
      <c r="J58" s="32"/>
    </row>
    <row r="59" spans="1:10" x14ac:dyDescent="0.25">
      <c r="I59" s="31"/>
      <c r="J59" s="31"/>
    </row>
    <row r="60" spans="1:10" x14ac:dyDescent="0.25">
      <c r="I60" s="31"/>
      <c r="J60" s="31"/>
    </row>
    <row r="61" spans="1:10" x14ac:dyDescent="0.25">
      <c r="A61" s="44"/>
      <c r="B61" s="44"/>
      <c r="C61" s="44"/>
      <c r="D61" s="44"/>
      <c r="E61" s="44"/>
      <c r="F61" s="44"/>
      <c r="G61" s="44"/>
      <c r="H61" s="44"/>
      <c r="I61" s="45"/>
      <c r="J61" s="45"/>
    </row>
    <row r="62" spans="1:10" x14ac:dyDescent="0.25">
      <c r="I62" s="31"/>
      <c r="J62" s="45"/>
    </row>
    <row r="63" spans="1:10" ht="21" x14ac:dyDescent="0.35">
      <c r="A63" s="41" t="s">
        <v>167</v>
      </c>
      <c r="B63" s="41" t="s">
        <v>168</v>
      </c>
      <c r="G63" s="46" t="s">
        <v>39</v>
      </c>
      <c r="H63" s="47">
        <f>+H55</f>
        <v>77070.999999999985</v>
      </c>
      <c r="I63" s="31"/>
      <c r="J63" s="45"/>
    </row>
    <row r="64" spans="1:10" ht="26.25" x14ac:dyDescent="0.4">
      <c r="A64" s="42">
        <f>+A58</f>
        <v>52</v>
      </c>
      <c r="B64" s="42">
        <f>+B58</f>
        <v>180</v>
      </c>
      <c r="C64" s="48" t="s">
        <v>170</v>
      </c>
      <c r="D64" s="44"/>
      <c r="E64" s="44"/>
      <c r="F64" s="44"/>
      <c r="G64" s="44"/>
      <c r="H64" s="44"/>
      <c r="I64" s="45"/>
      <c r="J64" s="45"/>
    </row>
    <row r="67" spans="1:10" ht="27.75" x14ac:dyDescent="0.4">
      <c r="A67" s="232" t="s">
        <v>1807</v>
      </c>
      <c r="B67" s="232"/>
      <c r="C67" s="232"/>
      <c r="D67" s="232"/>
      <c r="E67" s="232"/>
      <c r="F67" s="232"/>
      <c r="G67" s="232"/>
      <c r="H67" s="232"/>
      <c r="I67" s="232"/>
      <c r="J67" s="232"/>
    </row>
    <row r="68" spans="1:10" x14ac:dyDescent="0.25">
      <c r="A68" s="196" t="s">
        <v>33</v>
      </c>
      <c r="B68" s="196" t="s">
        <v>34</v>
      </c>
      <c r="C68" s="197" t="s">
        <v>8</v>
      </c>
      <c r="D68" s="196" t="s">
        <v>35</v>
      </c>
      <c r="E68" s="198" t="s">
        <v>36</v>
      </c>
      <c r="F68" s="198" t="s">
        <v>37</v>
      </c>
      <c r="G68" s="199" t="s">
        <v>38</v>
      </c>
      <c r="H68" s="199" t="s">
        <v>39</v>
      </c>
      <c r="I68" s="200"/>
      <c r="J68" s="200"/>
    </row>
    <row r="69" spans="1:10" x14ac:dyDescent="0.25">
      <c r="A69" s="6">
        <v>1</v>
      </c>
      <c r="B69" s="171">
        <v>3</v>
      </c>
      <c r="C69" s="172" t="s">
        <v>1808</v>
      </c>
      <c r="D69" s="171" t="s">
        <v>1810</v>
      </c>
      <c r="E69" s="171" t="s">
        <v>119</v>
      </c>
      <c r="F69" s="171" t="s">
        <v>1813</v>
      </c>
      <c r="G69" s="6"/>
      <c r="H69" s="173">
        <v>1050</v>
      </c>
      <c r="J69" s="200"/>
    </row>
    <row r="70" spans="1:10" x14ac:dyDescent="0.25">
      <c r="A70" s="6">
        <v>2</v>
      </c>
      <c r="B70" s="174">
        <v>5</v>
      </c>
      <c r="C70" s="175" t="s">
        <v>1809</v>
      </c>
      <c r="D70" s="174" t="s">
        <v>1811</v>
      </c>
      <c r="E70" s="174" t="s">
        <v>119</v>
      </c>
      <c r="F70" s="174" t="s">
        <v>1814</v>
      </c>
      <c r="G70" s="2"/>
      <c r="H70" s="173">
        <v>1600</v>
      </c>
      <c r="J70" s="200"/>
    </row>
    <row r="71" spans="1:10" x14ac:dyDescent="0.25">
      <c r="A71" s="6">
        <v>3</v>
      </c>
      <c r="B71" s="174">
        <v>5</v>
      </c>
      <c r="C71" s="175" t="s">
        <v>1809</v>
      </c>
      <c r="D71" s="174" t="s">
        <v>1812</v>
      </c>
      <c r="E71" s="174" t="s">
        <v>119</v>
      </c>
      <c r="F71" s="174" t="s">
        <v>1815</v>
      </c>
      <c r="G71" s="2"/>
      <c r="H71" s="173">
        <v>2050</v>
      </c>
      <c r="J71" s="200"/>
    </row>
    <row r="72" spans="1:10" x14ac:dyDescent="0.25">
      <c r="A72" s="6">
        <v>4</v>
      </c>
      <c r="B72" s="171">
        <v>3</v>
      </c>
      <c r="C72" s="172" t="s">
        <v>1816</v>
      </c>
      <c r="D72" s="171" t="s">
        <v>1817</v>
      </c>
      <c r="E72" s="171" t="s">
        <v>1818</v>
      </c>
      <c r="F72" s="171" t="s">
        <v>1819</v>
      </c>
      <c r="G72" s="6"/>
      <c r="H72" s="176">
        <v>2667</v>
      </c>
      <c r="J72" s="200"/>
    </row>
    <row r="73" spans="1:10" x14ac:dyDescent="0.25">
      <c r="A73" s="183">
        <v>4</v>
      </c>
      <c r="B73" s="16">
        <f>SUM(B69:B72)</f>
        <v>16</v>
      </c>
      <c r="H73" s="182">
        <f>SUM(H69:H72)</f>
        <v>7367</v>
      </c>
      <c r="J73" s="200"/>
    </row>
    <row r="74" spans="1:10" x14ac:dyDescent="0.25">
      <c r="A74" s="201"/>
      <c r="B74" s="202"/>
      <c r="C74" s="200"/>
      <c r="D74" s="200"/>
      <c r="E74" s="200"/>
      <c r="F74" s="200"/>
      <c r="G74" s="200"/>
      <c r="H74" s="203"/>
      <c r="I74" s="200"/>
      <c r="J74" s="200"/>
    </row>
    <row r="75" spans="1:10" x14ac:dyDescent="0.25">
      <c r="A75" s="184"/>
      <c r="B75" s="16"/>
      <c r="H75" s="182"/>
    </row>
    <row r="77" spans="1:10" x14ac:dyDescent="0.25">
      <c r="A77" s="186"/>
      <c r="B77" s="186"/>
      <c r="C77" s="186"/>
      <c r="D77" s="186"/>
      <c r="E77" s="186"/>
      <c r="F77" s="186"/>
      <c r="G77" s="186"/>
      <c r="H77" s="186"/>
      <c r="I77" s="185"/>
      <c r="J77" s="185"/>
    </row>
    <row r="78" spans="1:10" x14ac:dyDescent="0.25">
      <c r="I78" s="31"/>
      <c r="J78" s="185"/>
    </row>
    <row r="79" spans="1:10" ht="21" x14ac:dyDescent="0.35">
      <c r="A79" s="41" t="s">
        <v>167</v>
      </c>
      <c r="B79" s="41" t="s">
        <v>168</v>
      </c>
      <c r="G79" s="46" t="s">
        <v>39</v>
      </c>
      <c r="H79" s="191">
        <f>+H73</f>
        <v>7367</v>
      </c>
      <c r="I79" s="31"/>
      <c r="J79" s="185"/>
    </row>
    <row r="80" spans="1:10" ht="26.25" x14ac:dyDescent="0.4">
      <c r="A80" s="134">
        <f>+A73</f>
        <v>4</v>
      </c>
      <c r="B80" s="134">
        <f>+B73</f>
        <v>16</v>
      </c>
      <c r="C80" s="187" t="s">
        <v>170</v>
      </c>
      <c r="D80" s="186"/>
      <c r="E80" s="186"/>
      <c r="F80" s="186"/>
      <c r="G80" s="186"/>
      <c r="H80" s="186"/>
      <c r="I80" s="185"/>
      <c r="J80" s="185"/>
    </row>
    <row r="82" spans="5:8" x14ac:dyDescent="0.25">
      <c r="E82" s="41" t="s">
        <v>167</v>
      </c>
      <c r="F82" s="41" t="s">
        <v>168</v>
      </c>
    </row>
    <row r="83" spans="5:8" ht="26.25" x14ac:dyDescent="0.4">
      <c r="E83" s="134">
        <f>+A80+A64</f>
        <v>56</v>
      </c>
      <c r="F83" s="134">
        <f>+B80+B64</f>
        <v>196</v>
      </c>
      <c r="G83" s="46" t="s">
        <v>2916</v>
      </c>
      <c r="H83" s="191">
        <f>+H63+H79</f>
        <v>84437.999999999985</v>
      </c>
    </row>
  </sheetData>
  <mergeCells count="2">
    <mergeCell ref="A1:J1"/>
    <mergeCell ref="A67:J67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J22"/>
  <sheetViews>
    <sheetView workbookViewId="0">
      <selection activeCell="G22" sqref="G22:H22"/>
    </sheetView>
  </sheetViews>
  <sheetFormatPr baseColWidth="10" defaultColWidth="10.7109375" defaultRowHeight="15" x14ac:dyDescent="0.25"/>
  <cols>
    <col min="3" max="3" width="69.28515625" customWidth="1"/>
    <col min="4" max="4" width="31" customWidth="1"/>
    <col min="5" max="5" width="22.42578125" customWidth="1"/>
    <col min="6" max="6" width="21.28515625" customWidth="1"/>
    <col min="7" max="8" width="22.28515625" customWidth="1"/>
    <col min="10" max="10" width="3.85546875" customWidth="1"/>
  </cols>
  <sheetData>
    <row r="1" spans="1:10" ht="27.75" x14ac:dyDescent="0.4">
      <c r="A1" s="232" t="s">
        <v>1806</v>
      </c>
      <c r="B1" s="232"/>
      <c r="C1" s="232"/>
      <c r="D1" s="232"/>
      <c r="E1" s="232"/>
      <c r="F1" s="232"/>
      <c r="G1" s="232"/>
      <c r="H1" s="232"/>
      <c r="I1" s="232"/>
      <c r="J1" s="232"/>
    </row>
    <row r="2" spans="1:10" ht="30" x14ac:dyDescent="0.25">
      <c r="A2" s="149" t="s">
        <v>33</v>
      </c>
      <c r="B2" s="150" t="s">
        <v>34</v>
      </c>
      <c r="C2" s="68" t="s">
        <v>29</v>
      </c>
      <c r="D2" s="7" t="s">
        <v>35</v>
      </c>
      <c r="E2" s="7" t="s">
        <v>36</v>
      </c>
      <c r="F2" s="7" t="s">
        <v>37</v>
      </c>
      <c r="G2" s="7" t="s">
        <v>38</v>
      </c>
      <c r="H2" s="151" t="s">
        <v>171</v>
      </c>
      <c r="I2" s="69"/>
      <c r="J2" s="69"/>
    </row>
    <row r="3" spans="1:10" x14ac:dyDescent="0.25">
      <c r="A3" s="70">
        <v>997</v>
      </c>
      <c r="B3" s="27">
        <v>5</v>
      </c>
      <c r="C3" s="74" t="s">
        <v>1742</v>
      </c>
      <c r="D3" s="2" t="s">
        <v>1743</v>
      </c>
      <c r="E3" s="2" t="s">
        <v>343</v>
      </c>
      <c r="F3" s="2">
        <v>2016</v>
      </c>
      <c r="G3" s="2" t="s">
        <v>43</v>
      </c>
      <c r="H3" s="63">
        <v>1494</v>
      </c>
      <c r="I3" s="73"/>
      <c r="J3" s="69"/>
    </row>
    <row r="4" spans="1:10" x14ac:dyDescent="0.25">
      <c r="A4" s="70">
        <v>998</v>
      </c>
      <c r="B4" s="27">
        <v>3</v>
      </c>
      <c r="C4" s="74" t="s">
        <v>1744</v>
      </c>
      <c r="D4" s="2" t="s">
        <v>1743</v>
      </c>
      <c r="E4" s="2" t="s">
        <v>343</v>
      </c>
      <c r="F4" s="2">
        <v>2016</v>
      </c>
      <c r="G4" s="2" t="s">
        <v>43</v>
      </c>
      <c r="H4" s="63">
        <v>604.43999999999994</v>
      </c>
      <c r="I4" s="73"/>
      <c r="J4" s="69"/>
    </row>
    <row r="5" spans="1:10" x14ac:dyDescent="0.25">
      <c r="A5" s="70">
        <v>999</v>
      </c>
      <c r="B5" s="27">
        <v>4</v>
      </c>
      <c r="C5" s="74" t="s">
        <v>1745</v>
      </c>
      <c r="D5" s="2" t="s">
        <v>1746</v>
      </c>
      <c r="E5" s="2" t="s">
        <v>343</v>
      </c>
      <c r="F5" s="2">
        <v>2014</v>
      </c>
      <c r="G5" s="2" t="s">
        <v>43</v>
      </c>
      <c r="H5" s="63">
        <v>805.92</v>
      </c>
      <c r="I5" s="73"/>
      <c r="J5" s="69"/>
    </row>
    <row r="6" spans="1:10" x14ac:dyDescent="0.25">
      <c r="A6" s="70">
        <v>1000</v>
      </c>
      <c r="B6" s="27">
        <v>3</v>
      </c>
      <c r="C6" s="74" t="s">
        <v>1747</v>
      </c>
      <c r="D6" s="2" t="s">
        <v>1748</v>
      </c>
      <c r="E6" s="2" t="s">
        <v>158</v>
      </c>
      <c r="F6" s="2">
        <v>2005</v>
      </c>
      <c r="G6" s="2" t="s">
        <v>43</v>
      </c>
      <c r="H6" s="51">
        <v>1134</v>
      </c>
      <c r="I6" s="73"/>
      <c r="J6" s="69"/>
    </row>
    <row r="7" spans="1:10" x14ac:dyDescent="0.25">
      <c r="A7" s="70">
        <v>1001</v>
      </c>
      <c r="B7" s="27">
        <v>3</v>
      </c>
      <c r="C7" s="74" t="s">
        <v>1749</v>
      </c>
      <c r="D7" s="2" t="s">
        <v>1750</v>
      </c>
      <c r="E7" s="2" t="s">
        <v>1751</v>
      </c>
      <c r="F7" s="2" t="s">
        <v>1752</v>
      </c>
      <c r="G7" s="2" t="s">
        <v>43</v>
      </c>
      <c r="H7" s="51">
        <v>630</v>
      </c>
      <c r="I7" s="73"/>
      <c r="J7" s="69"/>
    </row>
    <row r="8" spans="1:10" x14ac:dyDescent="0.25">
      <c r="A8" s="70">
        <v>1002</v>
      </c>
      <c r="B8" s="27">
        <v>3</v>
      </c>
      <c r="C8" s="74" t="s">
        <v>1753</v>
      </c>
      <c r="D8" s="2" t="s">
        <v>1750</v>
      </c>
      <c r="E8" s="2" t="s">
        <v>1751</v>
      </c>
      <c r="F8" s="2" t="s">
        <v>1752</v>
      </c>
      <c r="G8" s="2" t="s">
        <v>43</v>
      </c>
      <c r="H8" s="51">
        <v>630</v>
      </c>
      <c r="I8" s="73"/>
      <c r="J8" s="69"/>
    </row>
    <row r="9" spans="1:10" x14ac:dyDescent="0.25">
      <c r="A9" s="70">
        <v>1003</v>
      </c>
      <c r="B9" s="27">
        <v>3</v>
      </c>
      <c r="C9" s="74" t="s">
        <v>1754</v>
      </c>
      <c r="D9" s="2" t="s">
        <v>1750</v>
      </c>
      <c r="E9" s="2" t="s">
        <v>1751</v>
      </c>
      <c r="F9" s="2" t="s">
        <v>1752</v>
      </c>
      <c r="G9" s="2" t="s">
        <v>43</v>
      </c>
      <c r="H9" s="51">
        <v>630</v>
      </c>
      <c r="I9" s="73"/>
      <c r="J9" s="69"/>
    </row>
    <row r="10" spans="1:10" x14ac:dyDescent="0.25">
      <c r="A10" s="39">
        <f>10-2</f>
        <v>8</v>
      </c>
      <c r="B10" s="39">
        <f>SUM(B3:B9)</f>
        <v>24</v>
      </c>
      <c r="C10" s="73"/>
      <c r="D10" s="73"/>
      <c r="E10" s="73"/>
      <c r="F10" s="73"/>
      <c r="G10" s="73"/>
      <c r="H10" s="75">
        <f>SUM(H3:H9)</f>
        <v>5928.3600000000006</v>
      </c>
      <c r="I10" s="73"/>
      <c r="J10" s="69"/>
    </row>
    <row r="11" spans="1:10" x14ac:dyDescent="0.25">
      <c r="A11" s="73"/>
      <c r="B11" s="73"/>
      <c r="C11" s="73"/>
      <c r="D11" s="75"/>
      <c r="E11" s="73"/>
      <c r="F11" s="73"/>
      <c r="G11" s="73"/>
      <c r="H11" s="164"/>
      <c r="I11" s="73"/>
      <c r="J11" s="69"/>
    </row>
    <row r="12" spans="1:10" x14ac:dyDescent="0.25">
      <c r="A12" s="41" t="s">
        <v>167</v>
      </c>
      <c r="B12" s="41" t="s">
        <v>168</v>
      </c>
      <c r="C12" s="73"/>
      <c r="D12" s="73"/>
      <c r="E12" s="73"/>
      <c r="F12" s="73"/>
      <c r="G12" s="73"/>
      <c r="H12" s="73"/>
      <c r="I12" s="73"/>
      <c r="J12" s="69"/>
    </row>
    <row r="13" spans="1:10" ht="26.25" x14ac:dyDescent="0.4">
      <c r="A13" s="42">
        <f>+A10</f>
        <v>8</v>
      </c>
      <c r="B13" s="42">
        <f>+B10</f>
        <v>24</v>
      </c>
      <c r="C13" s="76" t="s">
        <v>169</v>
      </c>
      <c r="D13" s="69"/>
      <c r="E13" s="69"/>
      <c r="F13" s="69"/>
      <c r="G13" s="69"/>
      <c r="H13" s="69"/>
      <c r="I13" s="69"/>
      <c r="J13" s="69"/>
    </row>
    <row r="14" spans="1:10" x14ac:dyDescent="0.25">
      <c r="A14" s="73"/>
      <c r="B14" s="73"/>
      <c r="C14" s="73"/>
      <c r="D14" s="73"/>
      <c r="E14" s="73"/>
      <c r="F14" s="73"/>
      <c r="G14" s="73"/>
      <c r="H14" s="73"/>
      <c r="I14" s="73"/>
      <c r="J14" s="73"/>
    </row>
    <row r="15" spans="1:10" x14ac:dyDescent="0.25">
      <c r="A15" s="73"/>
      <c r="B15" s="73"/>
      <c r="C15" s="73"/>
      <c r="D15" s="73"/>
      <c r="E15" s="73"/>
      <c r="F15" s="73"/>
      <c r="G15" s="73"/>
      <c r="H15" s="73"/>
      <c r="I15" s="73"/>
      <c r="J15" s="73"/>
    </row>
    <row r="16" spans="1:10" x14ac:dyDescent="0.25">
      <c r="A16" s="192"/>
      <c r="B16" s="192"/>
      <c r="C16" s="192"/>
      <c r="D16" s="192"/>
      <c r="E16" s="192"/>
      <c r="F16" s="192"/>
      <c r="G16" s="192"/>
      <c r="H16" s="192"/>
      <c r="I16" s="192"/>
      <c r="J16" s="192"/>
    </row>
    <row r="17" spans="1:10" x14ac:dyDescent="0.25">
      <c r="A17" s="73"/>
      <c r="B17" s="73"/>
      <c r="C17" s="73"/>
      <c r="D17" s="73"/>
      <c r="E17" s="73"/>
      <c r="F17" s="73"/>
      <c r="G17" s="73"/>
      <c r="H17" s="73"/>
      <c r="I17" s="73"/>
      <c r="J17" s="192"/>
    </row>
    <row r="18" spans="1:10" ht="21" x14ac:dyDescent="0.35">
      <c r="A18" s="41" t="s">
        <v>167</v>
      </c>
      <c r="B18" s="41" t="s">
        <v>168</v>
      </c>
      <c r="C18" s="73"/>
      <c r="D18" s="73"/>
      <c r="E18" s="73"/>
      <c r="F18" s="73"/>
      <c r="G18" s="82" t="s">
        <v>39</v>
      </c>
      <c r="H18" s="83">
        <f>+H10</f>
        <v>5928.3600000000006</v>
      </c>
      <c r="I18" s="73"/>
      <c r="J18" s="192"/>
    </row>
    <row r="19" spans="1:10" ht="26.25" x14ac:dyDescent="0.4">
      <c r="A19" s="42">
        <f>+A13</f>
        <v>8</v>
      </c>
      <c r="B19" s="42">
        <f>+B13</f>
        <v>24</v>
      </c>
      <c r="C19" s="193" t="s">
        <v>170</v>
      </c>
      <c r="D19" s="192"/>
      <c r="E19" s="192"/>
      <c r="F19" s="192"/>
      <c r="G19" s="192"/>
      <c r="H19" s="192"/>
      <c r="I19" s="192"/>
      <c r="J19" s="192"/>
    </row>
    <row r="21" spans="1:10" x14ac:dyDescent="0.25">
      <c r="E21" s="41" t="s">
        <v>167</v>
      </c>
      <c r="F21" s="41" t="s">
        <v>168</v>
      </c>
    </row>
    <row r="22" spans="1:10" ht="26.25" x14ac:dyDescent="0.4">
      <c r="E22" s="42">
        <f>+A19</f>
        <v>8</v>
      </c>
      <c r="F22" s="42">
        <f>+B19</f>
        <v>24</v>
      </c>
      <c r="G22" s="46" t="s">
        <v>2916</v>
      </c>
      <c r="H22" s="191">
        <f>+H18</f>
        <v>5928.3600000000006</v>
      </c>
    </row>
  </sheetData>
  <mergeCells count="1">
    <mergeCell ref="A1:J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J66"/>
  <sheetViews>
    <sheetView workbookViewId="0">
      <selection activeCell="C49" sqref="C49"/>
    </sheetView>
  </sheetViews>
  <sheetFormatPr baseColWidth="10" defaultColWidth="10.7109375" defaultRowHeight="15" x14ac:dyDescent="0.25"/>
  <cols>
    <col min="1" max="1" width="15.5703125" customWidth="1"/>
    <col min="3" max="3" width="65.42578125" customWidth="1"/>
    <col min="4" max="4" width="46.42578125" customWidth="1"/>
    <col min="5" max="5" width="44.85546875" customWidth="1"/>
    <col min="6" max="6" width="24.5703125" customWidth="1"/>
    <col min="7" max="7" width="19" customWidth="1"/>
    <col min="8" max="8" width="20.42578125" customWidth="1"/>
    <col min="10" max="10" width="3.85546875" customWidth="1"/>
  </cols>
  <sheetData>
    <row r="1" spans="1:10" ht="27.75" x14ac:dyDescent="0.4">
      <c r="A1" s="232" t="s">
        <v>1806</v>
      </c>
      <c r="B1" s="232"/>
      <c r="C1" s="232"/>
      <c r="D1" s="232"/>
      <c r="E1" s="232"/>
      <c r="F1" s="232"/>
      <c r="G1" s="232"/>
      <c r="H1" s="232"/>
      <c r="I1" s="232"/>
      <c r="J1" s="232"/>
    </row>
    <row r="2" spans="1:10" x14ac:dyDescent="0.25">
      <c r="A2" s="165" t="s">
        <v>188</v>
      </c>
      <c r="B2" s="67" t="s">
        <v>34</v>
      </c>
      <c r="C2" s="55" t="s">
        <v>9</v>
      </c>
      <c r="D2" s="67" t="s">
        <v>35</v>
      </c>
      <c r="E2" s="67" t="s">
        <v>36</v>
      </c>
      <c r="F2" s="67" t="s">
        <v>37</v>
      </c>
      <c r="G2" s="67" t="s">
        <v>38</v>
      </c>
      <c r="H2" s="54" t="s">
        <v>39</v>
      </c>
      <c r="I2" s="18"/>
      <c r="J2" s="18"/>
    </row>
    <row r="3" spans="1:10" x14ac:dyDescent="0.25">
      <c r="A3" s="6" t="s">
        <v>189</v>
      </c>
      <c r="B3" s="88">
        <v>3</v>
      </c>
      <c r="C3" s="89" t="s">
        <v>1755</v>
      </c>
      <c r="D3" s="89" t="s">
        <v>1756</v>
      </c>
      <c r="E3" s="89" t="s">
        <v>251</v>
      </c>
      <c r="F3" s="89" t="s">
        <v>1757</v>
      </c>
      <c r="G3" s="89" t="s">
        <v>211</v>
      </c>
      <c r="H3" s="57">
        <v>648</v>
      </c>
      <c r="J3" s="18"/>
    </row>
    <row r="4" spans="1:10" x14ac:dyDescent="0.25">
      <c r="A4" s="6" t="s">
        <v>189</v>
      </c>
      <c r="B4" s="88">
        <v>3</v>
      </c>
      <c r="C4" s="89" t="s">
        <v>1758</v>
      </c>
      <c r="D4" s="89" t="s">
        <v>1759</v>
      </c>
      <c r="E4" s="89" t="s">
        <v>1760</v>
      </c>
      <c r="F4" s="89">
        <v>2016</v>
      </c>
      <c r="G4" s="89" t="s">
        <v>211</v>
      </c>
      <c r="H4" s="57">
        <v>2028</v>
      </c>
      <c r="J4" s="18"/>
    </row>
    <row r="5" spans="1:10" x14ac:dyDescent="0.25">
      <c r="A5" s="6" t="s">
        <v>189</v>
      </c>
      <c r="B5" s="88">
        <v>3</v>
      </c>
      <c r="C5" s="89" t="s">
        <v>1761</v>
      </c>
      <c r="D5" s="89" t="s">
        <v>1762</v>
      </c>
      <c r="E5" s="89" t="s">
        <v>1763</v>
      </c>
      <c r="F5" s="89">
        <v>2014</v>
      </c>
      <c r="G5" s="89" t="s">
        <v>215</v>
      </c>
      <c r="H5" s="57">
        <v>723</v>
      </c>
      <c r="J5" s="18"/>
    </row>
    <row r="6" spans="1:10" x14ac:dyDescent="0.25">
      <c r="A6" s="39">
        <v>3</v>
      </c>
      <c r="B6" s="39">
        <f>SUM(B3:B5)</f>
        <v>9</v>
      </c>
      <c r="H6" s="40">
        <f>SUM(H3:H5)</f>
        <v>3399</v>
      </c>
      <c r="J6" s="18"/>
    </row>
    <row r="7" spans="1:10" x14ac:dyDescent="0.25">
      <c r="J7" s="18"/>
    </row>
    <row r="8" spans="1:10" x14ac:dyDescent="0.25">
      <c r="A8" s="41" t="s">
        <v>167</v>
      </c>
      <c r="B8" s="41" t="s">
        <v>168</v>
      </c>
      <c r="J8" s="18"/>
    </row>
    <row r="9" spans="1:10" ht="26.25" x14ac:dyDescent="0.4">
      <c r="A9" s="42">
        <v>3</v>
      </c>
      <c r="B9" s="42">
        <f>+B6</f>
        <v>9</v>
      </c>
      <c r="C9" s="58" t="s">
        <v>221</v>
      </c>
      <c r="D9" s="166"/>
      <c r="E9" s="18"/>
      <c r="F9" s="18"/>
      <c r="G9" s="18"/>
      <c r="H9" s="18"/>
      <c r="I9" s="18"/>
      <c r="J9" s="18"/>
    </row>
    <row r="12" spans="1:10" x14ac:dyDescent="0.25">
      <c r="A12" s="44"/>
      <c r="B12" s="44"/>
      <c r="C12" s="44"/>
      <c r="D12" s="44"/>
      <c r="E12" s="44"/>
      <c r="F12" s="44"/>
      <c r="G12" s="44"/>
      <c r="H12" s="44"/>
      <c r="I12" s="44"/>
      <c r="J12" s="44"/>
    </row>
    <row r="13" spans="1:10" x14ac:dyDescent="0.25">
      <c r="J13" s="44"/>
    </row>
    <row r="14" spans="1:10" ht="21" x14ac:dyDescent="0.35">
      <c r="A14" s="41" t="s">
        <v>167</v>
      </c>
      <c r="B14" s="41" t="s">
        <v>168</v>
      </c>
      <c r="G14" s="46" t="s">
        <v>39</v>
      </c>
      <c r="H14" s="47">
        <f>+H6</f>
        <v>3399</v>
      </c>
      <c r="J14" s="44"/>
    </row>
    <row r="15" spans="1:10" ht="26.25" x14ac:dyDescent="0.4">
      <c r="A15" s="42">
        <f>+A9</f>
        <v>3</v>
      </c>
      <c r="B15" s="42">
        <f>+B9</f>
        <v>9</v>
      </c>
      <c r="C15" s="48" t="s">
        <v>170</v>
      </c>
      <c r="D15" s="44"/>
      <c r="E15" s="44"/>
      <c r="F15" s="44"/>
      <c r="G15" s="44"/>
      <c r="H15" s="44"/>
      <c r="I15" s="44"/>
      <c r="J15" s="44"/>
    </row>
    <row r="18" spans="1:10" ht="27.75" x14ac:dyDescent="0.4">
      <c r="A18" s="232" t="s">
        <v>1807</v>
      </c>
      <c r="B18" s="232"/>
      <c r="C18" s="232"/>
      <c r="D18" s="232"/>
      <c r="E18" s="232"/>
      <c r="F18" s="232"/>
      <c r="G18" s="232"/>
      <c r="H18" s="232"/>
      <c r="I18" s="232"/>
      <c r="J18" s="232"/>
    </row>
    <row r="19" spans="1:10" x14ac:dyDescent="0.25">
      <c r="A19" s="216" t="s">
        <v>33</v>
      </c>
      <c r="B19" s="214" t="s">
        <v>34</v>
      </c>
      <c r="C19" s="220" t="s">
        <v>9</v>
      </c>
      <c r="D19" s="198" t="s">
        <v>35</v>
      </c>
      <c r="E19" s="198" t="s">
        <v>36</v>
      </c>
      <c r="F19" s="198" t="s">
        <v>37</v>
      </c>
      <c r="G19" s="198" t="s">
        <v>38</v>
      </c>
      <c r="H19" s="218" t="s">
        <v>171</v>
      </c>
      <c r="I19" s="204"/>
      <c r="J19" s="204"/>
    </row>
    <row r="20" spans="1:10" x14ac:dyDescent="0.25">
      <c r="A20" s="6">
        <v>1</v>
      </c>
      <c r="B20" s="171">
        <v>2</v>
      </c>
      <c r="C20" s="171" t="s">
        <v>2548</v>
      </c>
      <c r="D20" s="6" t="s">
        <v>2558</v>
      </c>
      <c r="E20" s="171" t="s">
        <v>233</v>
      </c>
      <c r="F20" s="171" t="s">
        <v>1853</v>
      </c>
      <c r="G20" s="6"/>
      <c r="H20" s="176">
        <v>1634</v>
      </c>
      <c r="J20" s="200"/>
    </row>
    <row r="21" spans="1:10" x14ac:dyDescent="0.25">
      <c r="A21" s="6">
        <f>+A20+1</f>
        <v>2</v>
      </c>
      <c r="B21" s="222">
        <v>2</v>
      </c>
      <c r="C21" s="222" t="s">
        <v>2549</v>
      </c>
      <c r="D21" s="6" t="s">
        <v>2559</v>
      </c>
      <c r="E21" s="222" t="s">
        <v>233</v>
      </c>
      <c r="F21" s="222" t="s">
        <v>1920</v>
      </c>
      <c r="G21" s="6"/>
      <c r="H21" s="223">
        <v>2296</v>
      </c>
      <c r="J21" s="200"/>
    </row>
    <row r="22" spans="1:10" x14ac:dyDescent="0.25">
      <c r="A22" s="6">
        <f t="shared" ref="A22:A55" si="0">+A21+1</f>
        <v>3</v>
      </c>
      <c r="B22" s="171">
        <v>3</v>
      </c>
      <c r="C22" s="171" t="s">
        <v>2549</v>
      </c>
      <c r="D22" s="6" t="s">
        <v>2559</v>
      </c>
      <c r="E22" s="171" t="s">
        <v>233</v>
      </c>
      <c r="F22" s="171" t="s">
        <v>1920</v>
      </c>
      <c r="G22" s="6"/>
      <c r="H22" s="176">
        <v>2296</v>
      </c>
      <c r="J22" s="200"/>
    </row>
    <row r="23" spans="1:10" x14ac:dyDescent="0.25">
      <c r="A23" s="6">
        <f t="shared" si="0"/>
        <v>4</v>
      </c>
      <c r="B23" s="171">
        <v>3</v>
      </c>
      <c r="C23" s="171" t="s">
        <v>2550</v>
      </c>
      <c r="D23" s="6" t="s">
        <v>2560</v>
      </c>
      <c r="E23" s="171" t="s">
        <v>233</v>
      </c>
      <c r="F23" s="171" t="s">
        <v>1885</v>
      </c>
      <c r="G23" s="6"/>
      <c r="H23" s="176">
        <v>1677</v>
      </c>
      <c r="J23" s="200"/>
    </row>
    <row r="24" spans="1:10" x14ac:dyDescent="0.25">
      <c r="A24" s="6">
        <f t="shared" si="0"/>
        <v>5</v>
      </c>
      <c r="B24" s="171">
        <v>3</v>
      </c>
      <c r="C24" s="171" t="s">
        <v>2551</v>
      </c>
      <c r="D24" s="6" t="s">
        <v>2560</v>
      </c>
      <c r="E24" s="171" t="s">
        <v>233</v>
      </c>
      <c r="F24" s="171" t="s">
        <v>1819</v>
      </c>
      <c r="G24" s="6"/>
      <c r="H24" s="176">
        <v>1839</v>
      </c>
      <c r="J24" s="200"/>
    </row>
    <row r="25" spans="1:10" ht="30" x14ac:dyDescent="0.25">
      <c r="A25" s="6">
        <f t="shared" si="0"/>
        <v>6</v>
      </c>
      <c r="B25" s="171">
        <v>2</v>
      </c>
      <c r="C25" s="171" t="s">
        <v>2552</v>
      </c>
      <c r="D25" s="6" t="s">
        <v>2561</v>
      </c>
      <c r="E25" s="171" t="s">
        <v>233</v>
      </c>
      <c r="F25" s="171" t="s">
        <v>2424</v>
      </c>
      <c r="G25" s="6"/>
      <c r="H25" s="176">
        <v>1838</v>
      </c>
      <c r="J25" s="200"/>
    </row>
    <row r="26" spans="1:10" x14ac:dyDescent="0.25">
      <c r="A26" s="6">
        <f t="shared" si="0"/>
        <v>7</v>
      </c>
      <c r="B26" s="171">
        <v>2</v>
      </c>
      <c r="C26" s="171" t="s">
        <v>2553</v>
      </c>
      <c r="D26" s="6" t="s">
        <v>2562</v>
      </c>
      <c r="E26" s="171" t="s">
        <v>233</v>
      </c>
      <c r="F26" s="171" t="s">
        <v>1884</v>
      </c>
      <c r="G26" s="6"/>
      <c r="H26" s="176">
        <v>438</v>
      </c>
      <c r="J26" s="200"/>
    </row>
    <row r="27" spans="1:10" x14ac:dyDescent="0.25">
      <c r="A27" s="6">
        <f t="shared" si="0"/>
        <v>8</v>
      </c>
      <c r="B27" s="171">
        <v>2</v>
      </c>
      <c r="C27" s="171" t="s">
        <v>2554</v>
      </c>
      <c r="D27" s="6" t="s">
        <v>2560</v>
      </c>
      <c r="E27" s="171" t="s">
        <v>233</v>
      </c>
      <c r="F27" s="171" t="s">
        <v>1885</v>
      </c>
      <c r="G27" s="6"/>
      <c r="H27" s="176">
        <v>1118</v>
      </c>
      <c r="J27" s="200"/>
    </row>
    <row r="28" spans="1:10" x14ac:dyDescent="0.25">
      <c r="A28" s="6">
        <f t="shared" si="0"/>
        <v>9</v>
      </c>
      <c r="B28" s="171">
        <v>2</v>
      </c>
      <c r="C28" s="171" t="s">
        <v>2555</v>
      </c>
      <c r="D28" s="6" t="s">
        <v>2558</v>
      </c>
      <c r="E28" s="171" t="s">
        <v>233</v>
      </c>
      <c r="F28" s="171" t="s">
        <v>2565</v>
      </c>
      <c r="G28" s="6"/>
      <c r="H28" s="176">
        <v>1736</v>
      </c>
      <c r="J28" s="200"/>
    </row>
    <row r="29" spans="1:10" x14ac:dyDescent="0.25">
      <c r="A29" s="6">
        <f t="shared" si="0"/>
        <v>10</v>
      </c>
      <c r="B29" s="171">
        <v>2</v>
      </c>
      <c r="C29" s="171" t="s">
        <v>2556</v>
      </c>
      <c r="D29" s="6" t="s">
        <v>2563</v>
      </c>
      <c r="E29" s="171" t="s">
        <v>233</v>
      </c>
      <c r="F29" s="171" t="s">
        <v>2194</v>
      </c>
      <c r="G29" s="6"/>
      <c r="H29" s="176">
        <v>2042</v>
      </c>
      <c r="J29" s="200"/>
    </row>
    <row r="30" spans="1:10" x14ac:dyDescent="0.25">
      <c r="A30" s="6">
        <f t="shared" si="0"/>
        <v>11</v>
      </c>
      <c r="B30" s="171">
        <v>4</v>
      </c>
      <c r="C30" s="171" t="s">
        <v>2557</v>
      </c>
      <c r="D30" s="6" t="s">
        <v>2564</v>
      </c>
      <c r="E30" s="171" t="s">
        <v>233</v>
      </c>
      <c r="F30" s="171" t="s">
        <v>1819</v>
      </c>
      <c r="G30" s="6"/>
      <c r="H30" s="176">
        <v>1836</v>
      </c>
      <c r="J30" s="200"/>
    </row>
    <row r="31" spans="1:10" x14ac:dyDescent="0.25">
      <c r="A31" s="6">
        <f t="shared" si="0"/>
        <v>12</v>
      </c>
      <c r="B31" s="171">
        <v>2</v>
      </c>
      <c r="C31" s="174" t="s">
        <v>2566</v>
      </c>
      <c r="D31" s="174" t="s">
        <v>2575</v>
      </c>
      <c r="E31" s="171" t="s">
        <v>555</v>
      </c>
      <c r="F31" s="171" t="s">
        <v>1884</v>
      </c>
      <c r="G31" s="6"/>
      <c r="H31" s="176">
        <v>370.5</v>
      </c>
      <c r="J31" s="200"/>
    </row>
    <row r="32" spans="1:10" x14ac:dyDescent="0.25">
      <c r="A32" s="6">
        <f t="shared" si="0"/>
        <v>13</v>
      </c>
      <c r="B32" s="171">
        <v>2</v>
      </c>
      <c r="C32" s="174" t="s">
        <v>2567</v>
      </c>
      <c r="D32" s="174" t="s">
        <v>2576</v>
      </c>
      <c r="E32" s="171" t="s">
        <v>555</v>
      </c>
      <c r="F32" s="171" t="s">
        <v>1837</v>
      </c>
      <c r="G32" s="6"/>
      <c r="H32" s="176">
        <v>120</v>
      </c>
      <c r="J32" s="200"/>
    </row>
    <row r="33" spans="1:10" x14ac:dyDescent="0.25">
      <c r="A33" s="6">
        <f t="shared" si="0"/>
        <v>14</v>
      </c>
      <c r="B33" s="171">
        <v>2</v>
      </c>
      <c r="C33" s="174" t="s">
        <v>2568</v>
      </c>
      <c r="D33" s="174" t="s">
        <v>2577</v>
      </c>
      <c r="E33" s="171" t="s">
        <v>555</v>
      </c>
      <c r="F33" s="171" t="s">
        <v>1885</v>
      </c>
      <c r="G33" s="6"/>
      <c r="H33" s="176">
        <v>468</v>
      </c>
      <c r="J33" s="200"/>
    </row>
    <row r="34" spans="1:10" x14ac:dyDescent="0.25">
      <c r="A34" s="6">
        <f t="shared" si="0"/>
        <v>15</v>
      </c>
      <c r="B34" s="171">
        <v>2</v>
      </c>
      <c r="C34" s="171" t="s">
        <v>2569</v>
      </c>
      <c r="D34" s="174" t="s">
        <v>2578</v>
      </c>
      <c r="E34" s="171" t="s">
        <v>555</v>
      </c>
      <c r="F34" s="171" t="s">
        <v>1885</v>
      </c>
      <c r="G34" s="6"/>
      <c r="H34" s="176">
        <v>240.5</v>
      </c>
      <c r="J34" s="200"/>
    </row>
    <row r="35" spans="1:10" x14ac:dyDescent="0.25">
      <c r="A35" s="6">
        <f t="shared" si="0"/>
        <v>16</v>
      </c>
      <c r="B35" s="171">
        <v>2</v>
      </c>
      <c r="C35" s="174" t="s">
        <v>2570</v>
      </c>
      <c r="D35" s="174" t="s">
        <v>2579</v>
      </c>
      <c r="E35" s="171" t="s">
        <v>555</v>
      </c>
      <c r="F35" s="171" t="s">
        <v>1885</v>
      </c>
      <c r="G35" s="6"/>
      <c r="H35" s="176">
        <v>273</v>
      </c>
      <c r="J35" s="200"/>
    </row>
    <row r="36" spans="1:10" x14ac:dyDescent="0.25">
      <c r="A36" s="6">
        <f t="shared" si="0"/>
        <v>17</v>
      </c>
      <c r="B36" s="171">
        <v>2</v>
      </c>
      <c r="C36" s="171" t="s">
        <v>2571</v>
      </c>
      <c r="D36" s="174" t="s">
        <v>2580</v>
      </c>
      <c r="E36" s="171" t="s">
        <v>555</v>
      </c>
      <c r="F36" s="171" t="s">
        <v>1823</v>
      </c>
      <c r="G36" s="6"/>
      <c r="H36" s="176">
        <v>357.5</v>
      </c>
      <c r="J36" s="200"/>
    </row>
    <row r="37" spans="1:10" x14ac:dyDescent="0.25">
      <c r="A37" s="6">
        <f t="shared" si="0"/>
        <v>18</v>
      </c>
      <c r="B37" s="171">
        <v>2</v>
      </c>
      <c r="C37" s="174" t="s">
        <v>2572</v>
      </c>
      <c r="D37" s="174" t="s">
        <v>2581</v>
      </c>
      <c r="E37" s="171" t="s">
        <v>555</v>
      </c>
      <c r="F37" s="171" t="s">
        <v>1823</v>
      </c>
      <c r="G37" s="6"/>
      <c r="H37" s="176">
        <v>221</v>
      </c>
      <c r="J37" s="200"/>
    </row>
    <row r="38" spans="1:10" x14ac:dyDescent="0.25">
      <c r="A38" s="6">
        <f t="shared" si="0"/>
        <v>19</v>
      </c>
      <c r="B38" s="171">
        <v>2</v>
      </c>
      <c r="C38" s="174" t="s">
        <v>2573</v>
      </c>
      <c r="D38" s="174" t="s">
        <v>2582</v>
      </c>
      <c r="E38" s="171" t="s">
        <v>555</v>
      </c>
      <c r="F38" s="171" t="s">
        <v>1885</v>
      </c>
      <c r="G38" s="6"/>
      <c r="H38" s="176">
        <v>643.5</v>
      </c>
      <c r="J38" s="200"/>
    </row>
    <row r="39" spans="1:10" x14ac:dyDescent="0.25">
      <c r="A39" s="6">
        <f t="shared" si="0"/>
        <v>20</v>
      </c>
      <c r="B39" s="171">
        <v>2</v>
      </c>
      <c r="C39" s="174" t="s">
        <v>2574</v>
      </c>
      <c r="D39" s="174" t="s">
        <v>2583</v>
      </c>
      <c r="E39" s="171" t="s">
        <v>555</v>
      </c>
      <c r="F39" s="171" t="s">
        <v>1884</v>
      </c>
      <c r="G39" s="6"/>
      <c r="H39" s="176">
        <v>195</v>
      </c>
      <c r="J39" s="200"/>
    </row>
    <row r="40" spans="1:10" x14ac:dyDescent="0.25">
      <c r="A40" s="6">
        <f t="shared" si="0"/>
        <v>21</v>
      </c>
      <c r="B40" s="171">
        <v>5</v>
      </c>
      <c r="C40" s="174" t="s">
        <v>2584</v>
      </c>
      <c r="D40" s="171" t="s">
        <v>2589</v>
      </c>
      <c r="E40" s="171" t="s">
        <v>2076</v>
      </c>
      <c r="F40" s="171" t="s">
        <v>1823</v>
      </c>
      <c r="G40" s="6"/>
      <c r="H40" s="173">
        <v>1350</v>
      </c>
      <c r="J40" s="200"/>
    </row>
    <row r="41" spans="1:10" x14ac:dyDescent="0.25">
      <c r="A41" s="2">
        <f t="shared" si="0"/>
        <v>22</v>
      </c>
      <c r="B41" s="174">
        <v>5</v>
      </c>
      <c r="C41" s="174" t="s">
        <v>2585</v>
      </c>
      <c r="D41" s="174" t="s">
        <v>2590</v>
      </c>
      <c r="E41" s="174" t="s">
        <v>2076</v>
      </c>
      <c r="F41" s="174" t="s">
        <v>1885</v>
      </c>
      <c r="G41" s="2"/>
      <c r="H41" s="173">
        <v>1850</v>
      </c>
      <c r="J41" s="200"/>
    </row>
    <row r="42" spans="1:10" x14ac:dyDescent="0.25">
      <c r="A42" s="2">
        <f t="shared" si="0"/>
        <v>23</v>
      </c>
      <c r="B42" s="174">
        <v>5</v>
      </c>
      <c r="C42" s="174" t="s">
        <v>2586</v>
      </c>
      <c r="D42" s="174" t="s">
        <v>2591</v>
      </c>
      <c r="E42" s="174" t="s">
        <v>2076</v>
      </c>
      <c r="F42" s="174" t="s">
        <v>1823</v>
      </c>
      <c r="G42" s="2"/>
      <c r="H42" s="173">
        <v>1850</v>
      </c>
      <c r="J42" s="200"/>
    </row>
    <row r="43" spans="1:10" x14ac:dyDescent="0.25">
      <c r="A43" s="2">
        <f t="shared" si="0"/>
        <v>24</v>
      </c>
      <c r="B43" s="174">
        <v>5</v>
      </c>
      <c r="C43" s="174" t="s">
        <v>2587</v>
      </c>
      <c r="D43" s="174" t="s">
        <v>2592</v>
      </c>
      <c r="E43" s="174" t="s">
        <v>2076</v>
      </c>
      <c r="F43" s="174" t="s">
        <v>1823</v>
      </c>
      <c r="G43" s="2"/>
      <c r="H43" s="173">
        <v>1950</v>
      </c>
      <c r="J43" s="200"/>
    </row>
    <row r="44" spans="1:10" x14ac:dyDescent="0.25">
      <c r="A44" s="2">
        <f t="shared" si="0"/>
        <v>25</v>
      </c>
      <c r="B44" s="174">
        <v>5</v>
      </c>
      <c r="C44" s="174" t="s">
        <v>2588</v>
      </c>
      <c r="D44" s="174" t="s">
        <v>2593</v>
      </c>
      <c r="E44" s="174" t="s">
        <v>2076</v>
      </c>
      <c r="F44" s="174" t="s">
        <v>1823</v>
      </c>
      <c r="G44" s="2"/>
      <c r="H44" s="173">
        <v>1700</v>
      </c>
      <c r="J44" s="200"/>
    </row>
    <row r="45" spans="1:10" x14ac:dyDescent="0.25">
      <c r="A45" s="2">
        <f t="shared" si="0"/>
        <v>26</v>
      </c>
      <c r="B45" s="174">
        <v>2</v>
      </c>
      <c r="C45" s="174" t="s">
        <v>2594</v>
      </c>
      <c r="D45" s="174" t="s">
        <v>2600</v>
      </c>
      <c r="E45" s="174" t="s">
        <v>2606</v>
      </c>
      <c r="F45" s="174" t="s">
        <v>1884</v>
      </c>
      <c r="G45" s="2"/>
      <c r="H45" s="173">
        <v>552</v>
      </c>
      <c r="J45" s="200"/>
    </row>
    <row r="46" spans="1:10" x14ac:dyDescent="0.25">
      <c r="A46" s="2">
        <f t="shared" si="0"/>
        <v>27</v>
      </c>
      <c r="B46" s="174">
        <v>2</v>
      </c>
      <c r="C46" s="174" t="s">
        <v>2595</v>
      </c>
      <c r="D46" s="174" t="s">
        <v>2601</v>
      </c>
      <c r="E46" s="174" t="s">
        <v>2606</v>
      </c>
      <c r="F46" s="174" t="s">
        <v>1885</v>
      </c>
      <c r="G46" s="2"/>
      <c r="H46" s="173">
        <v>570</v>
      </c>
      <c r="J46" s="200"/>
    </row>
    <row r="47" spans="1:10" x14ac:dyDescent="0.25">
      <c r="A47" s="2">
        <f t="shared" si="0"/>
        <v>28</v>
      </c>
      <c r="B47" s="174">
        <v>2</v>
      </c>
      <c r="C47" s="174" t="s">
        <v>2596</v>
      </c>
      <c r="D47" s="174" t="s">
        <v>2602</v>
      </c>
      <c r="E47" s="174" t="s">
        <v>2606</v>
      </c>
      <c r="F47" s="174" t="s">
        <v>1896</v>
      </c>
      <c r="G47" s="2"/>
      <c r="H47" s="173">
        <v>450</v>
      </c>
      <c r="J47" s="200"/>
    </row>
    <row r="48" spans="1:10" x14ac:dyDescent="0.25">
      <c r="A48" s="2">
        <f t="shared" si="0"/>
        <v>29</v>
      </c>
      <c r="B48" s="174">
        <v>2</v>
      </c>
      <c r="C48" s="174" t="s">
        <v>2597</v>
      </c>
      <c r="D48" s="174" t="s">
        <v>2603</v>
      </c>
      <c r="E48" s="174" t="s">
        <v>2606</v>
      </c>
      <c r="F48" s="174" t="s">
        <v>1823</v>
      </c>
      <c r="G48" s="2"/>
      <c r="H48" s="173">
        <v>240</v>
      </c>
      <c r="J48" s="200"/>
    </row>
    <row r="49" spans="1:10" x14ac:dyDescent="0.25">
      <c r="A49" s="2">
        <f t="shared" si="0"/>
        <v>30</v>
      </c>
      <c r="B49" s="174">
        <v>2</v>
      </c>
      <c r="C49" s="174" t="s">
        <v>2598</v>
      </c>
      <c r="D49" s="174" t="s">
        <v>2604</v>
      </c>
      <c r="E49" s="174" t="s">
        <v>2606</v>
      </c>
      <c r="F49" s="174" t="s">
        <v>1819</v>
      </c>
      <c r="G49" s="2"/>
      <c r="H49" s="173">
        <v>320</v>
      </c>
      <c r="J49" s="200"/>
    </row>
    <row r="50" spans="1:10" x14ac:dyDescent="0.25">
      <c r="A50" s="2">
        <f t="shared" si="0"/>
        <v>31</v>
      </c>
      <c r="B50" s="174">
        <v>2</v>
      </c>
      <c r="C50" s="174" t="s">
        <v>2599</v>
      </c>
      <c r="D50" s="174" t="s">
        <v>2605</v>
      </c>
      <c r="E50" s="174" t="s">
        <v>2606</v>
      </c>
      <c r="F50" s="174" t="s">
        <v>1819</v>
      </c>
      <c r="G50" s="2"/>
      <c r="H50" s="173">
        <v>475.5</v>
      </c>
      <c r="J50" s="200"/>
    </row>
    <row r="51" spans="1:10" x14ac:dyDescent="0.25">
      <c r="A51" s="2">
        <f t="shared" si="0"/>
        <v>32</v>
      </c>
      <c r="B51" s="174">
        <v>2</v>
      </c>
      <c r="C51" s="174" t="s">
        <v>2607</v>
      </c>
      <c r="D51" s="174" t="s">
        <v>2612</v>
      </c>
      <c r="E51" s="174" t="s">
        <v>2617</v>
      </c>
      <c r="F51" s="174" t="s">
        <v>1884</v>
      </c>
      <c r="G51" s="2"/>
      <c r="H51" s="173">
        <v>406.5</v>
      </c>
      <c r="J51" s="200"/>
    </row>
    <row r="52" spans="1:10" x14ac:dyDescent="0.25">
      <c r="A52" s="2">
        <f t="shared" si="0"/>
        <v>33</v>
      </c>
      <c r="B52" s="174">
        <v>2</v>
      </c>
      <c r="C52" s="174" t="s">
        <v>2608</v>
      </c>
      <c r="D52" s="174" t="s">
        <v>2613</v>
      </c>
      <c r="E52" s="174" t="s">
        <v>604</v>
      </c>
      <c r="F52" s="174" t="s">
        <v>1923</v>
      </c>
      <c r="G52" s="2"/>
      <c r="H52" s="173">
        <v>355.5</v>
      </c>
      <c r="J52" s="200"/>
    </row>
    <row r="53" spans="1:10" x14ac:dyDescent="0.25">
      <c r="A53" s="2">
        <f t="shared" si="0"/>
        <v>34</v>
      </c>
      <c r="B53" s="174">
        <v>2</v>
      </c>
      <c r="C53" s="174" t="s">
        <v>2609</v>
      </c>
      <c r="D53" s="174" t="s">
        <v>2614</v>
      </c>
      <c r="E53" s="174" t="s">
        <v>2618</v>
      </c>
      <c r="F53" s="174" t="s">
        <v>1884</v>
      </c>
      <c r="G53" s="2"/>
      <c r="H53" s="173">
        <v>720</v>
      </c>
      <c r="J53" s="200"/>
    </row>
    <row r="54" spans="1:10" x14ac:dyDescent="0.25">
      <c r="A54" s="2">
        <f t="shared" si="0"/>
        <v>35</v>
      </c>
      <c r="B54" s="174">
        <v>2</v>
      </c>
      <c r="C54" s="174" t="s">
        <v>2610</v>
      </c>
      <c r="D54" s="174" t="s">
        <v>2615</v>
      </c>
      <c r="E54" s="174" t="s">
        <v>604</v>
      </c>
      <c r="F54" s="174" t="s">
        <v>1837</v>
      </c>
      <c r="G54" s="2"/>
      <c r="H54" s="173">
        <v>685.5</v>
      </c>
      <c r="J54" s="200"/>
    </row>
    <row r="55" spans="1:10" x14ac:dyDescent="0.25">
      <c r="A55" s="2">
        <f t="shared" si="0"/>
        <v>36</v>
      </c>
      <c r="B55" s="174">
        <v>2</v>
      </c>
      <c r="C55" s="174" t="s">
        <v>2611</v>
      </c>
      <c r="D55" s="174" t="s">
        <v>2616</v>
      </c>
      <c r="E55" s="174" t="s">
        <v>604</v>
      </c>
      <c r="F55" s="174" t="s">
        <v>1885</v>
      </c>
      <c r="G55" s="2"/>
      <c r="H55" s="173">
        <v>630</v>
      </c>
      <c r="J55" s="200"/>
    </row>
    <row r="56" spans="1:10" x14ac:dyDescent="0.25">
      <c r="A56" s="8">
        <f>+A55</f>
        <v>36</v>
      </c>
      <c r="B56" s="39">
        <f>SUM(B20:B55)</f>
        <v>92</v>
      </c>
      <c r="H56" s="182">
        <f>SUM(H20:H55)</f>
        <v>35744</v>
      </c>
      <c r="J56" s="200"/>
    </row>
    <row r="57" spans="1:10" x14ac:dyDescent="0.25">
      <c r="A57" s="200"/>
      <c r="B57" s="200"/>
      <c r="C57" s="200"/>
      <c r="D57" s="200"/>
      <c r="E57" s="200"/>
      <c r="F57" s="200"/>
      <c r="G57" s="200"/>
      <c r="H57" s="200"/>
      <c r="I57" s="200"/>
      <c r="J57" s="200"/>
    </row>
    <row r="60" spans="1:10" x14ac:dyDescent="0.25">
      <c r="A60" s="186"/>
      <c r="B60" s="186"/>
      <c r="C60" s="186"/>
      <c r="D60" s="186"/>
      <c r="E60" s="186"/>
      <c r="F60" s="186"/>
      <c r="G60" s="186"/>
      <c r="H60" s="186"/>
      <c r="I60" s="186"/>
      <c r="J60" s="186"/>
    </row>
    <row r="61" spans="1:10" x14ac:dyDescent="0.25">
      <c r="J61" s="186"/>
    </row>
    <row r="62" spans="1:10" ht="21" x14ac:dyDescent="0.35">
      <c r="A62" s="41" t="s">
        <v>167</v>
      </c>
      <c r="B62" s="41" t="s">
        <v>168</v>
      </c>
      <c r="G62" s="46" t="s">
        <v>39</v>
      </c>
      <c r="H62" s="191">
        <f>+H56</f>
        <v>35744</v>
      </c>
      <c r="J62" s="186"/>
    </row>
    <row r="63" spans="1:10" ht="26.25" x14ac:dyDescent="0.4">
      <c r="A63" s="42">
        <f>+A56</f>
        <v>36</v>
      </c>
      <c r="B63" s="42">
        <f>+B56</f>
        <v>92</v>
      </c>
      <c r="C63" s="187" t="s">
        <v>170</v>
      </c>
      <c r="D63" s="186"/>
      <c r="E63" s="186"/>
      <c r="F63" s="186"/>
      <c r="G63" s="186"/>
      <c r="H63" s="186"/>
      <c r="I63" s="186"/>
      <c r="J63" s="186"/>
    </row>
    <row r="65" spans="5:8" x14ac:dyDescent="0.25">
      <c r="E65" s="41" t="s">
        <v>167</v>
      </c>
      <c r="F65" s="41" t="s">
        <v>168</v>
      </c>
    </row>
    <row r="66" spans="5:8" ht="26.25" x14ac:dyDescent="0.4">
      <c r="E66" s="42">
        <f>+A63+A15</f>
        <v>39</v>
      </c>
      <c r="F66" s="42">
        <f>+B63+B15</f>
        <v>101</v>
      </c>
      <c r="G66" s="46" t="s">
        <v>2916</v>
      </c>
      <c r="H66" s="191">
        <f>+H14+H62</f>
        <v>39143</v>
      </c>
    </row>
  </sheetData>
  <mergeCells count="2">
    <mergeCell ref="A1:J1"/>
    <mergeCell ref="A18:J18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39997558519241921"/>
  </sheetPr>
  <dimension ref="A1:J99"/>
  <sheetViews>
    <sheetView workbookViewId="0">
      <selection activeCell="F99" sqref="F99"/>
    </sheetView>
  </sheetViews>
  <sheetFormatPr baseColWidth="10" defaultColWidth="10.7109375" defaultRowHeight="15" x14ac:dyDescent="0.25"/>
  <cols>
    <col min="3" max="3" width="66.5703125" customWidth="1"/>
    <col min="4" max="4" width="36.28515625" customWidth="1"/>
    <col min="5" max="5" width="23.7109375" customWidth="1"/>
    <col min="6" max="6" width="23.140625" customWidth="1"/>
    <col min="7" max="7" width="18.5703125" customWidth="1"/>
    <col min="8" max="8" width="20.42578125" customWidth="1"/>
    <col min="10" max="10" width="3.7109375" customWidth="1"/>
  </cols>
  <sheetData>
    <row r="1" spans="1:10" ht="27.75" x14ac:dyDescent="0.4">
      <c r="A1" s="232" t="s">
        <v>1806</v>
      </c>
      <c r="B1" s="232"/>
      <c r="C1" s="232"/>
      <c r="D1" s="232"/>
      <c r="E1" s="232"/>
      <c r="F1" s="232"/>
      <c r="G1" s="232"/>
      <c r="H1" s="232"/>
      <c r="I1" s="232"/>
      <c r="J1" s="232"/>
    </row>
    <row r="2" spans="1:10" x14ac:dyDescent="0.25">
      <c r="A2" s="152" t="s">
        <v>33</v>
      </c>
      <c r="B2" s="150" t="s">
        <v>34</v>
      </c>
      <c r="C2" s="23" t="s">
        <v>30</v>
      </c>
      <c r="D2" s="22" t="s">
        <v>35</v>
      </c>
      <c r="E2" s="22" t="s">
        <v>36</v>
      </c>
      <c r="F2" s="22" t="s">
        <v>37</v>
      </c>
      <c r="G2" s="22" t="s">
        <v>38</v>
      </c>
      <c r="H2" s="162" t="s">
        <v>171</v>
      </c>
      <c r="I2" s="25"/>
      <c r="J2" s="25"/>
    </row>
    <row r="3" spans="1:10" x14ac:dyDescent="0.25">
      <c r="A3" s="26">
        <v>1005</v>
      </c>
      <c r="B3" s="27">
        <v>3</v>
      </c>
      <c r="C3" s="28" t="s">
        <v>1764</v>
      </c>
      <c r="D3" s="6" t="s">
        <v>1765</v>
      </c>
      <c r="E3" s="6" t="s">
        <v>1766</v>
      </c>
      <c r="F3" s="6">
        <v>2015</v>
      </c>
      <c r="G3" s="6" t="s">
        <v>43</v>
      </c>
      <c r="H3" s="49">
        <v>2646</v>
      </c>
      <c r="J3" s="25"/>
    </row>
    <row r="4" spans="1:10" x14ac:dyDescent="0.25">
      <c r="A4" s="26">
        <v>1009</v>
      </c>
      <c r="B4" s="27">
        <v>3</v>
      </c>
      <c r="C4" s="28" t="s">
        <v>1767</v>
      </c>
      <c r="D4" s="6" t="s">
        <v>1768</v>
      </c>
      <c r="E4" s="6" t="s">
        <v>1769</v>
      </c>
      <c r="F4" s="6">
        <v>2016</v>
      </c>
      <c r="G4" s="6" t="s">
        <v>43</v>
      </c>
      <c r="H4" s="63">
        <v>876.90000000000009</v>
      </c>
      <c r="J4" s="25"/>
    </row>
    <row r="5" spans="1:10" x14ac:dyDescent="0.25">
      <c r="A5" s="26">
        <v>1011</v>
      </c>
      <c r="B5" s="27">
        <v>3</v>
      </c>
      <c r="C5" s="28" t="s">
        <v>1770</v>
      </c>
      <c r="D5" s="6" t="s">
        <v>1771</v>
      </c>
      <c r="E5" s="6" t="s">
        <v>1772</v>
      </c>
      <c r="F5" s="6">
        <v>2015</v>
      </c>
      <c r="G5" s="6" t="s">
        <v>43</v>
      </c>
      <c r="H5" s="63">
        <v>1185</v>
      </c>
      <c r="J5" s="25"/>
    </row>
    <row r="6" spans="1:10" x14ac:dyDescent="0.25">
      <c r="A6" s="26">
        <v>1012</v>
      </c>
      <c r="B6" s="27">
        <v>3</v>
      </c>
      <c r="C6" s="28" t="s">
        <v>1773</v>
      </c>
      <c r="D6" s="6" t="s">
        <v>1774</v>
      </c>
      <c r="E6" s="6" t="s">
        <v>1775</v>
      </c>
      <c r="F6" s="6"/>
      <c r="G6" s="6" t="s">
        <v>43</v>
      </c>
      <c r="H6" s="63">
        <v>1575</v>
      </c>
      <c r="J6" s="25"/>
    </row>
    <row r="7" spans="1:10" x14ac:dyDescent="0.25">
      <c r="A7" s="26">
        <v>1014</v>
      </c>
      <c r="B7" s="93">
        <v>3</v>
      </c>
      <c r="C7" s="94" t="s">
        <v>113</v>
      </c>
      <c r="D7" s="6" t="s">
        <v>114</v>
      </c>
      <c r="E7" s="6" t="s">
        <v>69</v>
      </c>
      <c r="F7" s="6">
        <v>2002</v>
      </c>
      <c r="G7" s="6" t="s">
        <v>43</v>
      </c>
      <c r="H7" s="49">
        <v>1773</v>
      </c>
      <c r="J7" s="25"/>
    </row>
    <row r="8" spans="1:10" x14ac:dyDescent="0.25">
      <c r="A8" s="26">
        <v>1015</v>
      </c>
      <c r="B8" s="27">
        <v>3</v>
      </c>
      <c r="C8" s="28" t="s">
        <v>84</v>
      </c>
      <c r="D8" s="6" t="s">
        <v>85</v>
      </c>
      <c r="E8" s="6" t="s">
        <v>182</v>
      </c>
      <c r="F8" s="6"/>
      <c r="G8" s="6" t="s">
        <v>43</v>
      </c>
      <c r="H8" s="51">
        <v>786</v>
      </c>
      <c r="J8" s="25"/>
    </row>
    <row r="9" spans="1:10" x14ac:dyDescent="0.25">
      <c r="A9" s="26">
        <v>1016</v>
      </c>
      <c r="B9" s="27">
        <v>3</v>
      </c>
      <c r="C9" s="28" t="s">
        <v>1776</v>
      </c>
      <c r="D9" s="6" t="s">
        <v>92</v>
      </c>
      <c r="E9" s="6" t="s">
        <v>1777</v>
      </c>
      <c r="F9" s="6">
        <v>2016</v>
      </c>
      <c r="G9" s="6" t="s">
        <v>43</v>
      </c>
      <c r="H9" s="51">
        <v>1035</v>
      </c>
      <c r="J9" s="25"/>
    </row>
    <row r="10" spans="1:10" x14ac:dyDescent="0.25">
      <c r="A10" s="39">
        <f>10-3</f>
        <v>7</v>
      </c>
      <c r="B10" s="39">
        <f>SUM(B3:B9)</f>
        <v>21</v>
      </c>
      <c r="H10" s="40">
        <f>SUM(H3:H9)</f>
        <v>9876.9</v>
      </c>
      <c r="J10" s="25"/>
    </row>
    <row r="11" spans="1:10" x14ac:dyDescent="0.25">
      <c r="J11" s="25"/>
    </row>
    <row r="12" spans="1:10" x14ac:dyDescent="0.25">
      <c r="A12" s="41" t="s">
        <v>167</v>
      </c>
      <c r="B12" s="41" t="s">
        <v>168</v>
      </c>
      <c r="D12" s="11"/>
      <c r="J12" s="25"/>
    </row>
    <row r="13" spans="1:10" ht="26.25" x14ac:dyDescent="0.4">
      <c r="A13" s="42">
        <v>3</v>
      </c>
      <c r="B13" s="42">
        <f>+B10</f>
        <v>21</v>
      </c>
      <c r="C13" s="25"/>
      <c r="D13" s="25"/>
      <c r="E13" s="25"/>
      <c r="F13" s="25"/>
      <c r="G13" s="25"/>
      <c r="H13" s="25"/>
      <c r="I13" s="25"/>
      <c r="J13" s="25"/>
    </row>
    <row r="16" spans="1:10" x14ac:dyDescent="0.25">
      <c r="A16" s="44"/>
      <c r="B16" s="44"/>
      <c r="C16" s="44"/>
      <c r="D16" s="44"/>
      <c r="E16" s="44"/>
      <c r="F16" s="44"/>
      <c r="G16" s="44"/>
      <c r="H16" s="44"/>
      <c r="I16" s="44"/>
      <c r="J16" s="44"/>
    </row>
    <row r="17" spans="1:10" x14ac:dyDescent="0.25">
      <c r="J17" s="44"/>
    </row>
    <row r="18" spans="1:10" ht="21" x14ac:dyDescent="0.35">
      <c r="A18" s="41" t="s">
        <v>167</v>
      </c>
      <c r="B18" s="41" t="s">
        <v>168</v>
      </c>
      <c r="G18" s="46" t="s">
        <v>39</v>
      </c>
      <c r="H18" s="47">
        <f>+H10</f>
        <v>9876.9</v>
      </c>
      <c r="J18" s="44"/>
    </row>
    <row r="19" spans="1:10" ht="26.25" x14ac:dyDescent="0.4">
      <c r="A19" s="42">
        <v>3</v>
      </c>
      <c r="B19" s="42">
        <f>+B13</f>
        <v>21</v>
      </c>
      <c r="C19" s="44"/>
      <c r="D19" s="44"/>
      <c r="E19" s="44"/>
      <c r="F19" s="44"/>
      <c r="G19" s="44"/>
      <c r="H19" s="44"/>
      <c r="I19" s="44"/>
      <c r="J19" s="44"/>
    </row>
    <row r="22" spans="1:10" ht="27.75" x14ac:dyDescent="0.4">
      <c r="A22" s="232" t="s">
        <v>1807</v>
      </c>
      <c r="B22" s="232"/>
      <c r="C22" s="232"/>
      <c r="D22" s="232"/>
      <c r="E22" s="232"/>
      <c r="F22" s="232"/>
      <c r="G22" s="232"/>
      <c r="H22" s="232"/>
      <c r="I22" s="232"/>
      <c r="J22" s="232"/>
    </row>
    <row r="23" spans="1:10" x14ac:dyDescent="0.25">
      <c r="A23" s="213" t="s">
        <v>33</v>
      </c>
      <c r="B23" s="214" t="s">
        <v>34</v>
      </c>
      <c r="C23" s="197" t="s">
        <v>30</v>
      </c>
      <c r="D23" s="196" t="s">
        <v>35</v>
      </c>
      <c r="E23" s="196" t="s">
        <v>36</v>
      </c>
      <c r="F23" s="196" t="s">
        <v>37</v>
      </c>
      <c r="G23" s="196" t="s">
        <v>38</v>
      </c>
      <c r="H23" s="217" t="s">
        <v>171</v>
      </c>
      <c r="I23" s="200"/>
      <c r="J23" s="200"/>
    </row>
    <row r="24" spans="1:10" x14ac:dyDescent="0.25">
      <c r="A24" s="6">
        <v>1</v>
      </c>
      <c r="B24" s="171">
        <v>1</v>
      </c>
      <c r="C24" s="171" t="s">
        <v>2619</v>
      </c>
      <c r="D24" s="171" t="s">
        <v>2661</v>
      </c>
      <c r="E24" s="6" t="s">
        <v>2717</v>
      </c>
      <c r="F24" s="6" t="s">
        <v>2697</v>
      </c>
      <c r="G24" s="6"/>
      <c r="H24" s="19">
        <v>350</v>
      </c>
      <c r="J24" s="200"/>
    </row>
    <row r="25" spans="1:10" x14ac:dyDescent="0.25">
      <c r="A25" s="6">
        <f>+A24+1</f>
        <v>2</v>
      </c>
      <c r="B25" s="171">
        <v>1</v>
      </c>
      <c r="C25" s="171" t="s">
        <v>2620</v>
      </c>
      <c r="D25" s="171" t="s">
        <v>2662</v>
      </c>
      <c r="E25" s="6" t="s">
        <v>2718</v>
      </c>
      <c r="F25" s="6" t="s">
        <v>2698</v>
      </c>
      <c r="G25" s="6"/>
      <c r="H25" s="19">
        <v>350</v>
      </c>
      <c r="J25" s="200"/>
    </row>
    <row r="26" spans="1:10" x14ac:dyDescent="0.25">
      <c r="A26" s="6">
        <f t="shared" ref="A26:A88" si="0">+A25+1</f>
        <v>3</v>
      </c>
      <c r="B26" s="171">
        <v>1</v>
      </c>
      <c r="C26" s="171" t="s">
        <v>2621</v>
      </c>
      <c r="D26" s="171" t="s">
        <v>2663</v>
      </c>
      <c r="E26" s="6" t="s">
        <v>2718</v>
      </c>
      <c r="F26" s="6" t="s">
        <v>2699</v>
      </c>
      <c r="G26" s="6"/>
      <c r="H26" s="19">
        <v>350</v>
      </c>
      <c r="J26" s="200"/>
    </row>
    <row r="27" spans="1:10" ht="30" x14ac:dyDescent="0.25">
      <c r="A27" s="6">
        <f t="shared" si="0"/>
        <v>4</v>
      </c>
      <c r="B27" s="171">
        <v>1</v>
      </c>
      <c r="C27" s="171" t="s">
        <v>2622</v>
      </c>
      <c r="D27" s="171" t="s">
        <v>2664</v>
      </c>
      <c r="E27" s="6" t="s">
        <v>2718</v>
      </c>
      <c r="F27" s="6" t="s">
        <v>2699</v>
      </c>
      <c r="G27" s="6"/>
      <c r="H27" s="19">
        <v>350</v>
      </c>
      <c r="J27" s="200"/>
    </row>
    <row r="28" spans="1:10" x14ac:dyDescent="0.25">
      <c r="A28" s="6">
        <f t="shared" si="0"/>
        <v>5</v>
      </c>
      <c r="B28" s="171">
        <v>1</v>
      </c>
      <c r="C28" s="171" t="s">
        <v>2623</v>
      </c>
      <c r="D28" s="171" t="s">
        <v>2665</v>
      </c>
      <c r="E28" s="6" t="s">
        <v>2719</v>
      </c>
      <c r="F28" s="6" t="s">
        <v>2698</v>
      </c>
      <c r="G28" s="6"/>
      <c r="H28" s="19">
        <v>400</v>
      </c>
      <c r="J28" s="200"/>
    </row>
    <row r="29" spans="1:10" x14ac:dyDescent="0.25">
      <c r="A29" s="6">
        <f t="shared" si="0"/>
        <v>6</v>
      </c>
      <c r="B29" s="171">
        <v>1</v>
      </c>
      <c r="C29" s="171" t="s">
        <v>2624</v>
      </c>
      <c r="D29" s="171" t="s">
        <v>2666</v>
      </c>
      <c r="E29" s="6" t="s">
        <v>2718</v>
      </c>
      <c r="F29" s="6" t="s">
        <v>2698</v>
      </c>
      <c r="G29" s="6"/>
      <c r="H29" s="19">
        <v>400</v>
      </c>
      <c r="J29" s="200"/>
    </row>
    <row r="30" spans="1:10" ht="30" x14ac:dyDescent="0.25">
      <c r="A30" s="6">
        <f t="shared" si="0"/>
        <v>7</v>
      </c>
      <c r="B30" s="171">
        <v>1</v>
      </c>
      <c r="C30" s="171" t="s">
        <v>2625</v>
      </c>
      <c r="D30" s="171" t="s">
        <v>2664</v>
      </c>
      <c r="E30" s="6" t="s">
        <v>2718</v>
      </c>
      <c r="F30" s="6" t="s">
        <v>2700</v>
      </c>
      <c r="G30" s="6"/>
      <c r="H30" s="19">
        <v>450</v>
      </c>
      <c r="J30" s="200"/>
    </row>
    <row r="31" spans="1:10" x14ac:dyDescent="0.25">
      <c r="A31" s="6">
        <f t="shared" si="0"/>
        <v>8</v>
      </c>
      <c r="B31" s="171">
        <v>1</v>
      </c>
      <c r="C31" s="171" t="s">
        <v>2626</v>
      </c>
      <c r="D31" s="171" t="s">
        <v>2667</v>
      </c>
      <c r="E31" s="6" t="s">
        <v>2718</v>
      </c>
      <c r="F31" s="6" t="s">
        <v>2699</v>
      </c>
      <c r="G31" s="6"/>
      <c r="H31" s="19">
        <v>500</v>
      </c>
      <c r="J31" s="200"/>
    </row>
    <row r="32" spans="1:10" x14ac:dyDescent="0.25">
      <c r="A32" s="6">
        <f t="shared" si="0"/>
        <v>9</v>
      </c>
      <c r="B32" s="171">
        <v>1</v>
      </c>
      <c r="C32" s="171" t="s">
        <v>2627</v>
      </c>
      <c r="D32" s="171" t="s">
        <v>2668</v>
      </c>
      <c r="E32" s="6" t="s">
        <v>2718</v>
      </c>
      <c r="F32" s="6" t="s">
        <v>2698</v>
      </c>
      <c r="G32" s="6"/>
      <c r="H32" s="19">
        <v>500</v>
      </c>
      <c r="J32" s="200"/>
    </row>
    <row r="33" spans="1:10" x14ac:dyDescent="0.25">
      <c r="A33" s="6">
        <f t="shared" si="0"/>
        <v>10</v>
      </c>
      <c r="B33" s="171">
        <v>1</v>
      </c>
      <c r="C33" s="171" t="s">
        <v>2628</v>
      </c>
      <c r="D33" s="171" t="s">
        <v>2669</v>
      </c>
      <c r="E33" s="6" t="s">
        <v>2718</v>
      </c>
      <c r="F33" s="6" t="s">
        <v>2701</v>
      </c>
      <c r="G33" s="6"/>
      <c r="H33" s="19">
        <v>600</v>
      </c>
      <c r="J33" s="200"/>
    </row>
    <row r="34" spans="1:10" x14ac:dyDescent="0.25">
      <c r="A34" s="6">
        <f t="shared" si="0"/>
        <v>11</v>
      </c>
      <c r="B34" s="171">
        <v>1</v>
      </c>
      <c r="C34" s="171" t="s">
        <v>2629</v>
      </c>
      <c r="D34" s="171" t="s">
        <v>2667</v>
      </c>
      <c r="E34" s="6" t="s">
        <v>2720</v>
      </c>
      <c r="F34" s="6" t="s">
        <v>2702</v>
      </c>
      <c r="G34" s="6"/>
      <c r="H34" s="19">
        <v>600</v>
      </c>
      <c r="J34" s="200"/>
    </row>
    <row r="35" spans="1:10" x14ac:dyDescent="0.25">
      <c r="A35" s="6">
        <f t="shared" si="0"/>
        <v>12</v>
      </c>
      <c r="B35" s="171">
        <v>1</v>
      </c>
      <c r="C35" s="171" t="s">
        <v>2630</v>
      </c>
      <c r="D35" s="171" t="s">
        <v>2670</v>
      </c>
      <c r="E35" s="6" t="s">
        <v>2718</v>
      </c>
      <c r="F35" s="6" t="s">
        <v>2703</v>
      </c>
      <c r="G35" s="6"/>
      <c r="H35" s="19">
        <v>600</v>
      </c>
      <c r="J35" s="200"/>
    </row>
    <row r="36" spans="1:10" x14ac:dyDescent="0.25">
      <c r="A36" s="6">
        <f t="shared" si="0"/>
        <v>13</v>
      </c>
      <c r="B36" s="171">
        <v>1</v>
      </c>
      <c r="C36" s="171" t="s">
        <v>2631</v>
      </c>
      <c r="D36" s="171" t="s">
        <v>2664</v>
      </c>
      <c r="E36" s="6" t="s">
        <v>2718</v>
      </c>
      <c r="F36" s="6" t="s">
        <v>2700</v>
      </c>
      <c r="G36" s="6"/>
      <c r="H36" s="19">
        <v>600</v>
      </c>
      <c r="J36" s="200"/>
    </row>
    <row r="37" spans="1:10" x14ac:dyDescent="0.25">
      <c r="A37" s="6">
        <f t="shared" si="0"/>
        <v>14</v>
      </c>
      <c r="B37" s="171">
        <v>1</v>
      </c>
      <c r="C37" s="171" t="s">
        <v>2632</v>
      </c>
      <c r="D37" s="171" t="s">
        <v>2664</v>
      </c>
      <c r="E37" s="6" t="s">
        <v>2718</v>
      </c>
      <c r="F37" s="6" t="s">
        <v>2700</v>
      </c>
      <c r="G37" s="6"/>
      <c r="H37" s="19">
        <v>600</v>
      </c>
      <c r="J37" s="200"/>
    </row>
    <row r="38" spans="1:10" x14ac:dyDescent="0.25">
      <c r="A38" s="6">
        <f t="shared" si="0"/>
        <v>15</v>
      </c>
      <c r="B38" s="171">
        <v>1</v>
      </c>
      <c r="C38" s="171" t="s">
        <v>2633</v>
      </c>
      <c r="D38" s="171" t="s">
        <v>2671</v>
      </c>
      <c r="E38" s="6" t="s">
        <v>2721</v>
      </c>
      <c r="F38" s="6" t="s">
        <v>2704</v>
      </c>
      <c r="G38" s="6"/>
      <c r="H38" s="19">
        <v>600</v>
      </c>
      <c r="J38" s="200"/>
    </row>
    <row r="39" spans="1:10" x14ac:dyDescent="0.25">
      <c r="A39" s="6">
        <f t="shared" si="0"/>
        <v>16</v>
      </c>
      <c r="B39" s="171">
        <v>1</v>
      </c>
      <c r="C39" s="171" t="s">
        <v>2634</v>
      </c>
      <c r="D39" s="171" t="s">
        <v>2672</v>
      </c>
      <c r="E39" s="6" t="s">
        <v>2718</v>
      </c>
      <c r="F39" s="6" t="s">
        <v>2705</v>
      </c>
      <c r="G39" s="6"/>
      <c r="H39" s="19">
        <v>600</v>
      </c>
      <c r="J39" s="200"/>
    </row>
    <row r="40" spans="1:10" x14ac:dyDescent="0.25">
      <c r="A40" s="6">
        <f t="shared" si="0"/>
        <v>17</v>
      </c>
      <c r="B40" s="171">
        <v>1</v>
      </c>
      <c r="C40" s="171" t="s">
        <v>2635</v>
      </c>
      <c r="D40" s="171" t="s">
        <v>2673</v>
      </c>
      <c r="E40" s="6" t="s">
        <v>2718</v>
      </c>
      <c r="F40" s="6" t="s">
        <v>2702</v>
      </c>
      <c r="G40" s="6"/>
      <c r="H40" s="19">
        <v>600</v>
      </c>
      <c r="J40" s="200"/>
    </row>
    <row r="41" spans="1:10" x14ac:dyDescent="0.25">
      <c r="A41" s="6">
        <f t="shared" si="0"/>
        <v>18</v>
      </c>
      <c r="B41" s="171">
        <v>1</v>
      </c>
      <c r="C41" s="171" t="s">
        <v>2636</v>
      </c>
      <c r="D41" s="171" t="s">
        <v>2674</v>
      </c>
      <c r="E41" s="6" t="s">
        <v>2722</v>
      </c>
      <c r="F41" s="6" t="s">
        <v>2698</v>
      </c>
      <c r="G41" s="6"/>
      <c r="H41" s="19">
        <v>650</v>
      </c>
      <c r="J41" s="200"/>
    </row>
    <row r="42" spans="1:10" x14ac:dyDescent="0.25">
      <c r="A42" s="6">
        <f t="shared" si="0"/>
        <v>19</v>
      </c>
      <c r="B42" s="171">
        <v>1</v>
      </c>
      <c r="C42" s="171" t="s">
        <v>2637</v>
      </c>
      <c r="D42" s="171" t="s">
        <v>2672</v>
      </c>
      <c r="E42" s="6" t="s">
        <v>2718</v>
      </c>
      <c r="F42" s="6" t="s">
        <v>2706</v>
      </c>
      <c r="G42" s="6"/>
      <c r="H42" s="19">
        <v>700</v>
      </c>
      <c r="J42" s="200"/>
    </row>
    <row r="43" spans="1:10" x14ac:dyDescent="0.25">
      <c r="A43" s="6">
        <f t="shared" si="0"/>
        <v>20</v>
      </c>
      <c r="B43" s="171">
        <v>1</v>
      </c>
      <c r="C43" s="171" t="s">
        <v>2638</v>
      </c>
      <c r="D43" s="171" t="s">
        <v>2675</v>
      </c>
      <c r="E43" s="6" t="s">
        <v>2718</v>
      </c>
      <c r="F43" s="6" t="s">
        <v>2707</v>
      </c>
      <c r="G43" s="6"/>
      <c r="H43" s="19">
        <v>700</v>
      </c>
      <c r="J43" s="200"/>
    </row>
    <row r="44" spans="1:10" x14ac:dyDescent="0.25">
      <c r="A44" s="6">
        <f t="shared" si="0"/>
        <v>21</v>
      </c>
      <c r="B44" s="171">
        <v>1</v>
      </c>
      <c r="C44" s="171" t="s">
        <v>2639</v>
      </c>
      <c r="D44" s="171" t="s">
        <v>2676</v>
      </c>
      <c r="E44" s="6" t="s">
        <v>2718</v>
      </c>
      <c r="F44" s="6" t="s">
        <v>2707</v>
      </c>
      <c r="G44" s="6"/>
      <c r="H44" s="19">
        <v>750</v>
      </c>
      <c r="J44" s="200"/>
    </row>
    <row r="45" spans="1:10" x14ac:dyDescent="0.25">
      <c r="A45" s="6">
        <f t="shared" si="0"/>
        <v>22</v>
      </c>
      <c r="B45" s="171">
        <v>1</v>
      </c>
      <c r="C45" s="171" t="s">
        <v>2640</v>
      </c>
      <c r="D45" s="171" t="s">
        <v>2677</v>
      </c>
      <c r="E45" s="6" t="s">
        <v>2718</v>
      </c>
      <c r="F45" s="6" t="s">
        <v>2708</v>
      </c>
      <c r="G45" s="6"/>
      <c r="H45" s="19">
        <v>800</v>
      </c>
      <c r="J45" s="200"/>
    </row>
    <row r="46" spans="1:10" ht="30" x14ac:dyDescent="0.25">
      <c r="A46" s="6">
        <f t="shared" si="0"/>
        <v>23</v>
      </c>
      <c r="B46" s="171">
        <v>1</v>
      </c>
      <c r="C46" s="171" t="s">
        <v>2641</v>
      </c>
      <c r="D46" s="171" t="s">
        <v>2678</v>
      </c>
      <c r="E46" s="6" t="s">
        <v>2723</v>
      </c>
      <c r="F46" s="6" t="s">
        <v>2709</v>
      </c>
      <c r="G46" s="6"/>
      <c r="H46" s="19">
        <v>850</v>
      </c>
      <c r="J46" s="200"/>
    </row>
    <row r="47" spans="1:10" x14ac:dyDescent="0.25">
      <c r="A47" s="6">
        <f t="shared" si="0"/>
        <v>24</v>
      </c>
      <c r="B47" s="171">
        <v>1</v>
      </c>
      <c r="C47" s="171" t="s">
        <v>2642</v>
      </c>
      <c r="D47" s="171" t="s">
        <v>2679</v>
      </c>
      <c r="E47" s="6" t="s">
        <v>2724</v>
      </c>
      <c r="F47" s="6" t="s">
        <v>2710</v>
      </c>
      <c r="G47" s="6"/>
      <c r="H47" s="19">
        <v>850</v>
      </c>
      <c r="J47" s="200"/>
    </row>
    <row r="48" spans="1:10" x14ac:dyDescent="0.25">
      <c r="A48" s="6">
        <f t="shared" si="0"/>
        <v>25</v>
      </c>
      <c r="B48" s="171">
        <v>1</v>
      </c>
      <c r="C48" s="171" t="s">
        <v>2643</v>
      </c>
      <c r="D48" s="171" t="s">
        <v>2680</v>
      </c>
      <c r="E48" s="6" t="s">
        <v>2718</v>
      </c>
      <c r="F48" s="6" t="s">
        <v>2698</v>
      </c>
      <c r="G48" s="6"/>
      <c r="H48" s="19">
        <v>850</v>
      </c>
      <c r="J48" s="200"/>
    </row>
    <row r="49" spans="1:10" x14ac:dyDescent="0.25">
      <c r="A49" s="6">
        <f t="shared" si="0"/>
        <v>26</v>
      </c>
      <c r="B49" s="171">
        <v>1</v>
      </c>
      <c r="C49" s="171" t="s">
        <v>2644</v>
      </c>
      <c r="D49" s="171" t="s">
        <v>2681</v>
      </c>
      <c r="E49" s="6" t="s">
        <v>2718</v>
      </c>
      <c r="F49" s="6" t="s">
        <v>2705</v>
      </c>
      <c r="G49" s="6"/>
      <c r="H49" s="19">
        <v>900</v>
      </c>
      <c r="J49" s="200"/>
    </row>
    <row r="50" spans="1:10" ht="30" x14ac:dyDescent="0.25">
      <c r="A50" s="6">
        <f t="shared" si="0"/>
        <v>27</v>
      </c>
      <c r="B50" s="171">
        <v>1</v>
      </c>
      <c r="C50" s="171" t="s">
        <v>2645</v>
      </c>
      <c r="D50" s="171" t="s">
        <v>2682</v>
      </c>
      <c r="E50" s="6" t="s">
        <v>2718</v>
      </c>
      <c r="F50" s="6" t="s">
        <v>2707</v>
      </c>
      <c r="G50" s="6"/>
      <c r="H50" s="19">
        <v>900</v>
      </c>
      <c r="J50" s="200"/>
    </row>
    <row r="51" spans="1:10" x14ac:dyDescent="0.25">
      <c r="A51" s="6">
        <f t="shared" si="0"/>
        <v>28</v>
      </c>
      <c r="B51" s="171">
        <v>1</v>
      </c>
      <c r="C51" s="171" t="s">
        <v>2646</v>
      </c>
      <c r="D51" s="171" t="s">
        <v>2683</v>
      </c>
      <c r="E51" s="6" t="s">
        <v>2718</v>
      </c>
      <c r="F51" s="6" t="s">
        <v>2702</v>
      </c>
      <c r="G51" s="6"/>
      <c r="H51" s="19">
        <v>900</v>
      </c>
      <c r="J51" s="200"/>
    </row>
    <row r="52" spans="1:10" x14ac:dyDescent="0.25">
      <c r="A52" s="6">
        <f t="shared" si="0"/>
        <v>29</v>
      </c>
      <c r="B52" s="171">
        <v>1</v>
      </c>
      <c r="C52" s="171" t="s">
        <v>2647</v>
      </c>
      <c r="D52" s="171" t="s">
        <v>2684</v>
      </c>
      <c r="E52" s="6" t="s">
        <v>2718</v>
      </c>
      <c r="F52" s="6" t="s">
        <v>2708</v>
      </c>
      <c r="G52" s="6"/>
      <c r="H52" s="19">
        <v>950</v>
      </c>
      <c r="J52" s="200"/>
    </row>
    <row r="53" spans="1:10" x14ac:dyDescent="0.25">
      <c r="A53" s="6">
        <f t="shared" si="0"/>
        <v>30</v>
      </c>
      <c r="B53" s="171">
        <v>1</v>
      </c>
      <c r="C53" s="171" t="s">
        <v>2648</v>
      </c>
      <c r="D53" s="171" t="s">
        <v>2685</v>
      </c>
      <c r="E53" s="6" t="s">
        <v>2725</v>
      </c>
      <c r="F53" s="6" t="s">
        <v>2708</v>
      </c>
      <c r="G53" s="6"/>
      <c r="H53" s="19">
        <v>950</v>
      </c>
      <c r="J53" s="200"/>
    </row>
    <row r="54" spans="1:10" ht="30" x14ac:dyDescent="0.25">
      <c r="A54" s="6">
        <f t="shared" si="0"/>
        <v>31</v>
      </c>
      <c r="B54" s="171">
        <v>1</v>
      </c>
      <c r="C54" s="171" t="s">
        <v>2649</v>
      </c>
      <c r="D54" s="171" t="s">
        <v>2686</v>
      </c>
      <c r="E54" s="6" t="s">
        <v>2724</v>
      </c>
      <c r="F54" s="6" t="s">
        <v>2711</v>
      </c>
      <c r="G54" s="6"/>
      <c r="H54" s="19">
        <v>1250</v>
      </c>
      <c r="J54" s="200"/>
    </row>
    <row r="55" spans="1:10" x14ac:dyDescent="0.25">
      <c r="A55" s="6">
        <f t="shared" si="0"/>
        <v>32</v>
      </c>
      <c r="B55" s="171">
        <v>1</v>
      </c>
      <c r="C55" s="171" t="s">
        <v>2650</v>
      </c>
      <c r="D55" s="171" t="s">
        <v>2687</v>
      </c>
      <c r="E55" s="6" t="s">
        <v>2717</v>
      </c>
      <c r="F55" s="6" t="s">
        <v>2697</v>
      </c>
      <c r="G55" s="6"/>
      <c r="H55" s="19">
        <v>1250</v>
      </c>
      <c r="J55" s="200"/>
    </row>
    <row r="56" spans="1:10" x14ac:dyDescent="0.25">
      <c r="A56" s="6">
        <f t="shared" si="0"/>
        <v>33</v>
      </c>
      <c r="B56" s="171">
        <v>1</v>
      </c>
      <c r="C56" s="171" t="s">
        <v>2651</v>
      </c>
      <c r="D56" s="171" t="s">
        <v>2688</v>
      </c>
      <c r="E56" s="6" t="s">
        <v>2722</v>
      </c>
      <c r="F56" s="6" t="s">
        <v>2712</v>
      </c>
      <c r="G56" s="6"/>
      <c r="H56" s="19">
        <v>1350</v>
      </c>
      <c r="J56" s="200"/>
    </row>
    <row r="57" spans="1:10" x14ac:dyDescent="0.25">
      <c r="A57" s="6">
        <f t="shared" si="0"/>
        <v>34</v>
      </c>
      <c r="B57" s="171">
        <v>1</v>
      </c>
      <c r="C57" s="171" t="s">
        <v>2652</v>
      </c>
      <c r="D57" s="171" t="s">
        <v>2689</v>
      </c>
      <c r="E57" s="6" t="s">
        <v>2724</v>
      </c>
      <c r="F57" s="6" t="s">
        <v>2713</v>
      </c>
      <c r="G57" s="6"/>
      <c r="H57" s="19">
        <v>1500</v>
      </c>
      <c r="J57" s="200"/>
    </row>
    <row r="58" spans="1:10" x14ac:dyDescent="0.25">
      <c r="A58" s="6">
        <f t="shared" si="0"/>
        <v>35</v>
      </c>
      <c r="B58" s="171">
        <v>1</v>
      </c>
      <c r="C58" s="171" t="s">
        <v>2653</v>
      </c>
      <c r="D58" s="171" t="s">
        <v>2690</v>
      </c>
      <c r="E58" s="6" t="s">
        <v>2726</v>
      </c>
      <c r="F58" s="6" t="s">
        <v>2714</v>
      </c>
      <c r="G58" s="6"/>
      <c r="H58" s="19">
        <v>1650</v>
      </c>
      <c r="J58" s="200"/>
    </row>
    <row r="59" spans="1:10" x14ac:dyDescent="0.25">
      <c r="A59" s="6">
        <f t="shared" si="0"/>
        <v>36</v>
      </c>
      <c r="B59" s="171">
        <v>1</v>
      </c>
      <c r="C59" s="171" t="s">
        <v>2654</v>
      </c>
      <c r="D59" s="171" t="s">
        <v>2673</v>
      </c>
      <c r="E59" s="6" t="s">
        <v>2718</v>
      </c>
      <c r="F59" s="6" t="s">
        <v>2705</v>
      </c>
      <c r="G59" s="6"/>
      <c r="H59" s="19">
        <v>1700</v>
      </c>
      <c r="J59" s="200"/>
    </row>
    <row r="60" spans="1:10" x14ac:dyDescent="0.25">
      <c r="A60" s="6">
        <f t="shared" si="0"/>
        <v>37</v>
      </c>
      <c r="B60" s="171">
        <v>1</v>
      </c>
      <c r="C60" s="171" t="s">
        <v>2655</v>
      </c>
      <c r="D60" s="171" t="s">
        <v>2691</v>
      </c>
      <c r="E60" s="6" t="s">
        <v>2718</v>
      </c>
      <c r="F60" s="6" t="s">
        <v>2699</v>
      </c>
      <c r="G60" s="6"/>
      <c r="H60" s="19">
        <v>1800</v>
      </c>
      <c r="J60" s="200"/>
    </row>
    <row r="61" spans="1:10" x14ac:dyDescent="0.25">
      <c r="A61" s="6">
        <f t="shared" si="0"/>
        <v>38</v>
      </c>
      <c r="B61" s="171">
        <v>1</v>
      </c>
      <c r="C61" s="171" t="s">
        <v>2656</v>
      </c>
      <c r="D61" s="171" t="s">
        <v>2692</v>
      </c>
      <c r="E61" s="6" t="s">
        <v>2718</v>
      </c>
      <c r="F61" s="6" t="s">
        <v>2708</v>
      </c>
      <c r="G61" s="6"/>
      <c r="H61" s="19">
        <v>1900</v>
      </c>
      <c r="J61" s="200"/>
    </row>
    <row r="62" spans="1:10" x14ac:dyDescent="0.25">
      <c r="A62" s="6">
        <f t="shared" si="0"/>
        <v>39</v>
      </c>
      <c r="B62" s="171">
        <v>1</v>
      </c>
      <c r="C62" s="171" t="s">
        <v>2657</v>
      </c>
      <c r="D62" s="171" t="s">
        <v>2693</v>
      </c>
      <c r="E62" s="6" t="s">
        <v>2727</v>
      </c>
      <c r="F62" s="6" t="s">
        <v>1814</v>
      </c>
      <c r="G62" s="6"/>
      <c r="H62" s="19">
        <v>1950</v>
      </c>
      <c r="J62" s="200"/>
    </row>
    <row r="63" spans="1:10" x14ac:dyDescent="0.25">
      <c r="A63" s="6">
        <f t="shared" si="0"/>
        <v>40</v>
      </c>
      <c r="B63" s="171">
        <v>1</v>
      </c>
      <c r="C63" s="171" t="s">
        <v>2658</v>
      </c>
      <c r="D63" s="171" t="s">
        <v>2694</v>
      </c>
      <c r="E63" s="6" t="s">
        <v>2728</v>
      </c>
      <c r="F63" s="6" t="s">
        <v>2715</v>
      </c>
      <c r="G63" s="6"/>
      <c r="H63" s="19">
        <v>2000</v>
      </c>
      <c r="J63" s="200"/>
    </row>
    <row r="64" spans="1:10" x14ac:dyDescent="0.25">
      <c r="A64" s="6">
        <f t="shared" si="0"/>
        <v>41</v>
      </c>
      <c r="B64" s="171">
        <v>1</v>
      </c>
      <c r="C64" s="171" t="s">
        <v>2659</v>
      </c>
      <c r="D64" s="171" t="s">
        <v>2695</v>
      </c>
      <c r="E64" s="6" t="s">
        <v>2721</v>
      </c>
      <c r="F64" s="6" t="s">
        <v>2716</v>
      </c>
      <c r="G64" s="6"/>
      <c r="H64" s="19">
        <v>2350</v>
      </c>
      <c r="J64" s="200"/>
    </row>
    <row r="65" spans="1:10" x14ac:dyDescent="0.25">
      <c r="A65" s="6">
        <f t="shared" si="0"/>
        <v>42</v>
      </c>
      <c r="B65" s="226">
        <v>1</v>
      </c>
      <c r="C65" s="226" t="s">
        <v>2660</v>
      </c>
      <c r="D65" s="226" t="s">
        <v>2696</v>
      </c>
      <c r="E65" s="6" t="s">
        <v>2718</v>
      </c>
      <c r="F65" s="6" t="s">
        <v>2716</v>
      </c>
      <c r="G65" s="6"/>
      <c r="H65" s="19" t="s">
        <v>2729</v>
      </c>
      <c r="J65" s="200"/>
    </row>
    <row r="66" spans="1:10" x14ac:dyDescent="0.25">
      <c r="A66" s="6">
        <f t="shared" si="0"/>
        <v>43</v>
      </c>
      <c r="B66" s="227">
        <v>2</v>
      </c>
      <c r="C66" s="227" t="s">
        <v>2730</v>
      </c>
      <c r="D66" s="227" t="s">
        <v>2741</v>
      </c>
      <c r="E66" s="227" t="s">
        <v>2751</v>
      </c>
      <c r="F66" s="227" t="s">
        <v>1823</v>
      </c>
      <c r="G66" s="6"/>
      <c r="H66" s="228">
        <v>3000</v>
      </c>
      <c r="J66" s="200"/>
    </row>
    <row r="67" spans="1:10" ht="30" x14ac:dyDescent="0.25">
      <c r="A67" s="6">
        <f t="shared" si="0"/>
        <v>44</v>
      </c>
      <c r="B67" s="227">
        <v>1</v>
      </c>
      <c r="C67" s="227" t="s">
        <v>2731</v>
      </c>
      <c r="D67" s="227" t="s">
        <v>2742</v>
      </c>
      <c r="E67" s="227" t="s">
        <v>2751</v>
      </c>
      <c r="F67" s="227" t="s">
        <v>1885</v>
      </c>
      <c r="G67" s="6"/>
      <c r="H67" s="228">
        <v>1200</v>
      </c>
      <c r="J67" s="200"/>
    </row>
    <row r="68" spans="1:10" ht="30" x14ac:dyDescent="0.25">
      <c r="A68" s="6">
        <f t="shared" si="0"/>
        <v>45</v>
      </c>
      <c r="B68" s="227">
        <v>2</v>
      </c>
      <c r="C68" s="227" t="s">
        <v>2732</v>
      </c>
      <c r="D68" s="227" t="s">
        <v>2743</v>
      </c>
      <c r="E68" s="227" t="s">
        <v>2751</v>
      </c>
      <c r="F68" s="227" t="s">
        <v>1823</v>
      </c>
      <c r="G68" s="6"/>
      <c r="H68" s="228">
        <v>2940</v>
      </c>
      <c r="J68" s="200"/>
    </row>
    <row r="69" spans="1:10" x14ac:dyDescent="0.25">
      <c r="A69" s="6">
        <f t="shared" si="0"/>
        <v>46</v>
      </c>
      <c r="B69" s="227">
        <v>2</v>
      </c>
      <c r="C69" s="227" t="s">
        <v>2733</v>
      </c>
      <c r="D69" s="227" t="s">
        <v>2744</v>
      </c>
      <c r="E69" s="227" t="s">
        <v>2751</v>
      </c>
      <c r="F69" s="227" t="s">
        <v>1823</v>
      </c>
      <c r="G69" s="6"/>
      <c r="H69" s="228">
        <v>1300</v>
      </c>
      <c r="J69" s="200"/>
    </row>
    <row r="70" spans="1:10" x14ac:dyDescent="0.25">
      <c r="A70" s="6">
        <f t="shared" si="0"/>
        <v>47</v>
      </c>
      <c r="B70" s="227">
        <v>2</v>
      </c>
      <c r="C70" s="227" t="s">
        <v>2734</v>
      </c>
      <c r="D70" s="227" t="s">
        <v>2742</v>
      </c>
      <c r="E70" s="227" t="s">
        <v>2751</v>
      </c>
      <c r="F70" s="227" t="s">
        <v>1823</v>
      </c>
      <c r="G70" s="6"/>
      <c r="H70" s="228">
        <v>1300</v>
      </c>
      <c r="J70" s="200"/>
    </row>
    <row r="71" spans="1:10" x14ac:dyDescent="0.25">
      <c r="A71" s="6">
        <f t="shared" si="0"/>
        <v>48</v>
      </c>
      <c r="B71" s="227">
        <v>3</v>
      </c>
      <c r="C71" s="227" t="s">
        <v>2735</v>
      </c>
      <c r="D71" s="227" t="s">
        <v>2745</v>
      </c>
      <c r="E71" s="227" t="s">
        <v>2751</v>
      </c>
      <c r="F71" s="227" t="s">
        <v>1823</v>
      </c>
      <c r="G71" s="6"/>
      <c r="H71" s="228">
        <v>1200</v>
      </c>
      <c r="J71" s="200"/>
    </row>
    <row r="72" spans="1:10" ht="45" x14ac:dyDescent="0.25">
      <c r="A72" s="6">
        <f t="shared" si="0"/>
        <v>49</v>
      </c>
      <c r="B72" s="227">
        <v>2</v>
      </c>
      <c r="C72" s="227" t="s">
        <v>2736</v>
      </c>
      <c r="D72" s="227" t="s">
        <v>2746</v>
      </c>
      <c r="E72" s="227" t="s">
        <v>2751</v>
      </c>
      <c r="F72" s="227" t="s">
        <v>1885</v>
      </c>
      <c r="G72" s="6"/>
      <c r="H72" s="228">
        <v>1300</v>
      </c>
      <c r="J72" s="200"/>
    </row>
    <row r="73" spans="1:10" ht="45" x14ac:dyDescent="0.25">
      <c r="A73" s="6">
        <f t="shared" si="0"/>
        <v>50</v>
      </c>
      <c r="B73" s="227">
        <v>3</v>
      </c>
      <c r="C73" s="227" t="s">
        <v>2737</v>
      </c>
      <c r="D73" s="227" t="s">
        <v>2747</v>
      </c>
      <c r="E73" s="227" t="s">
        <v>2751</v>
      </c>
      <c r="F73" s="227" t="s">
        <v>1884</v>
      </c>
      <c r="G73" s="6"/>
      <c r="H73" s="228">
        <v>1650</v>
      </c>
      <c r="J73" s="200"/>
    </row>
    <row r="74" spans="1:10" ht="30" x14ac:dyDescent="0.25">
      <c r="A74" s="6">
        <f t="shared" si="0"/>
        <v>51</v>
      </c>
      <c r="B74" s="227">
        <v>2</v>
      </c>
      <c r="C74" s="227" t="s">
        <v>2738</v>
      </c>
      <c r="D74" s="227" t="s">
        <v>2748</v>
      </c>
      <c r="E74" s="227" t="s">
        <v>2751</v>
      </c>
      <c r="F74" s="227" t="s">
        <v>1885</v>
      </c>
      <c r="G74" s="6"/>
      <c r="H74" s="228">
        <v>800</v>
      </c>
      <c r="J74" s="200"/>
    </row>
    <row r="75" spans="1:10" ht="30" x14ac:dyDescent="0.25">
      <c r="A75" s="6">
        <f t="shared" si="0"/>
        <v>52</v>
      </c>
      <c r="B75" s="227">
        <v>2</v>
      </c>
      <c r="C75" s="227" t="s">
        <v>2739</v>
      </c>
      <c r="D75" s="227" t="s">
        <v>2749</v>
      </c>
      <c r="E75" s="227" t="s">
        <v>2752</v>
      </c>
      <c r="F75" s="227" t="s">
        <v>1838</v>
      </c>
      <c r="G75" s="6"/>
      <c r="H75" s="228">
        <v>760</v>
      </c>
      <c r="J75" s="200"/>
    </row>
    <row r="76" spans="1:10" x14ac:dyDescent="0.25">
      <c r="A76" s="6">
        <f t="shared" si="0"/>
        <v>53</v>
      </c>
      <c r="B76" s="227">
        <v>2</v>
      </c>
      <c r="C76" s="227" t="s">
        <v>2740</v>
      </c>
      <c r="D76" s="227" t="s">
        <v>2750</v>
      </c>
      <c r="E76" s="227" t="s">
        <v>2751</v>
      </c>
      <c r="F76" s="227" t="s">
        <v>1823</v>
      </c>
      <c r="G76" s="6"/>
      <c r="H76" s="228">
        <v>800</v>
      </c>
      <c r="J76" s="200"/>
    </row>
    <row r="77" spans="1:10" x14ac:dyDescent="0.25">
      <c r="A77" s="6">
        <f t="shared" si="0"/>
        <v>54</v>
      </c>
      <c r="B77" s="171">
        <v>2</v>
      </c>
      <c r="C77" s="171" t="s">
        <v>2753</v>
      </c>
      <c r="D77" s="171" t="s">
        <v>2761</v>
      </c>
      <c r="E77" s="171" t="s">
        <v>2769</v>
      </c>
      <c r="F77" s="171" t="s">
        <v>1823</v>
      </c>
      <c r="G77" s="6"/>
      <c r="H77" s="176">
        <v>398.4</v>
      </c>
      <c r="J77" s="200"/>
    </row>
    <row r="78" spans="1:10" x14ac:dyDescent="0.25">
      <c r="A78" s="6">
        <f t="shared" si="0"/>
        <v>55</v>
      </c>
      <c r="B78" s="171">
        <v>1</v>
      </c>
      <c r="C78" s="171" t="s">
        <v>2754</v>
      </c>
      <c r="D78" s="171" t="s">
        <v>2762</v>
      </c>
      <c r="E78" s="171" t="s">
        <v>2769</v>
      </c>
      <c r="F78" s="171" t="s">
        <v>1855</v>
      </c>
      <c r="G78" s="6"/>
      <c r="H78" s="176">
        <v>316</v>
      </c>
      <c r="J78" s="200"/>
    </row>
    <row r="79" spans="1:10" ht="30" x14ac:dyDescent="0.25">
      <c r="A79" s="6">
        <f t="shared" si="0"/>
        <v>56</v>
      </c>
      <c r="B79" s="171">
        <v>1</v>
      </c>
      <c r="C79" s="171" t="s">
        <v>2755</v>
      </c>
      <c r="D79" s="171" t="s">
        <v>2763</v>
      </c>
      <c r="E79" s="171" t="s">
        <v>2770</v>
      </c>
      <c r="F79" s="171" t="s">
        <v>1823</v>
      </c>
      <c r="G79" s="6"/>
      <c r="H79" s="176">
        <v>316</v>
      </c>
      <c r="J79" s="200"/>
    </row>
    <row r="80" spans="1:10" ht="30" x14ac:dyDescent="0.25">
      <c r="A80" s="6">
        <f t="shared" si="0"/>
        <v>57</v>
      </c>
      <c r="B80" s="171">
        <v>1</v>
      </c>
      <c r="C80" s="171" t="s">
        <v>2756</v>
      </c>
      <c r="D80" s="171" t="s">
        <v>2764</v>
      </c>
      <c r="E80" s="171" t="s">
        <v>2770</v>
      </c>
      <c r="F80" s="171" t="s">
        <v>1823</v>
      </c>
      <c r="G80" s="6"/>
      <c r="H80" s="176">
        <v>503.2</v>
      </c>
      <c r="J80" s="200"/>
    </row>
    <row r="81" spans="1:10" x14ac:dyDescent="0.25">
      <c r="A81" s="6">
        <f t="shared" si="0"/>
        <v>58</v>
      </c>
      <c r="B81" s="171">
        <v>2</v>
      </c>
      <c r="C81" s="171" t="s">
        <v>2757</v>
      </c>
      <c r="D81" s="171" t="s">
        <v>2765</v>
      </c>
      <c r="E81" s="171" t="s">
        <v>2769</v>
      </c>
      <c r="F81" s="171" t="s">
        <v>1823</v>
      </c>
      <c r="G81" s="6"/>
      <c r="H81" s="176">
        <v>1486.4</v>
      </c>
      <c r="J81" s="200"/>
    </row>
    <row r="82" spans="1:10" x14ac:dyDescent="0.25">
      <c r="A82" s="6">
        <f t="shared" si="0"/>
        <v>59</v>
      </c>
      <c r="B82" s="171">
        <v>2</v>
      </c>
      <c r="C82" s="171" t="s">
        <v>2758</v>
      </c>
      <c r="D82" s="171" t="s">
        <v>2766</v>
      </c>
      <c r="E82" s="171" t="s">
        <v>2769</v>
      </c>
      <c r="F82" s="171" t="s">
        <v>1823</v>
      </c>
      <c r="G82" s="6"/>
      <c r="H82" s="176">
        <v>672</v>
      </c>
      <c r="J82" s="200"/>
    </row>
    <row r="83" spans="1:10" x14ac:dyDescent="0.25">
      <c r="A83" s="6">
        <f t="shared" si="0"/>
        <v>60</v>
      </c>
      <c r="B83" s="171">
        <v>2</v>
      </c>
      <c r="C83" s="171" t="s">
        <v>2759</v>
      </c>
      <c r="D83" s="171" t="s">
        <v>2767</v>
      </c>
      <c r="E83" s="171" t="s">
        <v>2771</v>
      </c>
      <c r="F83" s="171" t="s">
        <v>1823</v>
      </c>
      <c r="G83" s="6"/>
      <c r="H83" s="176">
        <v>958.4</v>
      </c>
      <c r="J83" s="200"/>
    </row>
    <row r="84" spans="1:10" x14ac:dyDescent="0.25">
      <c r="A84" s="6">
        <f t="shared" si="0"/>
        <v>61</v>
      </c>
      <c r="B84" s="171">
        <v>2</v>
      </c>
      <c r="C84" s="171" t="s">
        <v>2760</v>
      </c>
      <c r="D84" s="171" t="s">
        <v>2768</v>
      </c>
      <c r="E84" s="171" t="s">
        <v>2769</v>
      </c>
      <c r="F84" s="171" t="s">
        <v>1823</v>
      </c>
      <c r="G84" s="6"/>
      <c r="H84" s="176">
        <v>478.4</v>
      </c>
      <c r="J84" s="200"/>
    </row>
    <row r="85" spans="1:10" x14ac:dyDescent="0.25">
      <c r="A85" s="6">
        <f t="shared" si="0"/>
        <v>62</v>
      </c>
      <c r="B85" s="171">
        <v>5</v>
      </c>
      <c r="C85" s="171" t="s">
        <v>2772</v>
      </c>
      <c r="D85" s="171" t="s">
        <v>2773</v>
      </c>
      <c r="E85" s="171" t="s">
        <v>46</v>
      </c>
      <c r="F85" s="171" t="s">
        <v>1823</v>
      </c>
      <c r="G85" s="6"/>
      <c r="H85" s="176">
        <v>1293.75</v>
      </c>
      <c r="J85" s="200"/>
    </row>
    <row r="86" spans="1:10" x14ac:dyDescent="0.25">
      <c r="A86" s="6">
        <f t="shared" si="0"/>
        <v>63</v>
      </c>
      <c r="B86" s="171">
        <v>5</v>
      </c>
      <c r="C86" s="171" t="s">
        <v>2160</v>
      </c>
      <c r="D86" s="171" t="s">
        <v>2774</v>
      </c>
      <c r="E86" s="171" t="s">
        <v>46</v>
      </c>
      <c r="F86" s="171" t="s">
        <v>1885</v>
      </c>
      <c r="G86" s="6"/>
      <c r="H86" s="176">
        <v>2043.75</v>
      </c>
      <c r="J86" s="200"/>
    </row>
    <row r="87" spans="1:10" ht="30" x14ac:dyDescent="0.25">
      <c r="A87" s="6">
        <f t="shared" si="0"/>
        <v>64</v>
      </c>
      <c r="B87" s="171">
        <v>2</v>
      </c>
      <c r="C87" s="171" t="s">
        <v>2775</v>
      </c>
      <c r="D87" s="171" t="s">
        <v>2777</v>
      </c>
      <c r="E87" s="171" t="s">
        <v>2779</v>
      </c>
      <c r="F87" s="171" t="s">
        <v>1823</v>
      </c>
      <c r="G87" s="6"/>
      <c r="H87" s="176">
        <v>5798</v>
      </c>
      <c r="J87" s="200"/>
    </row>
    <row r="88" spans="1:10" ht="30" x14ac:dyDescent="0.25">
      <c r="A88" s="6">
        <f t="shared" si="0"/>
        <v>65</v>
      </c>
      <c r="B88" s="171">
        <v>2</v>
      </c>
      <c r="C88" s="171" t="s">
        <v>2776</v>
      </c>
      <c r="D88" s="171" t="s">
        <v>2778</v>
      </c>
      <c r="E88" s="171" t="s">
        <v>2779</v>
      </c>
      <c r="F88" s="171" t="s">
        <v>1911</v>
      </c>
      <c r="G88" s="6"/>
      <c r="H88" s="176">
        <v>2789</v>
      </c>
      <c r="J88" s="200"/>
    </row>
    <row r="89" spans="1:10" x14ac:dyDescent="0.25">
      <c r="A89" s="39">
        <f>+A88</f>
        <v>65</v>
      </c>
      <c r="B89" s="39">
        <f>SUM(B24:B88)</f>
        <v>92</v>
      </c>
      <c r="H89" s="40">
        <f>SUM(H24:H88)</f>
        <v>71203.3</v>
      </c>
      <c r="J89" s="200"/>
    </row>
    <row r="90" spans="1:10" x14ac:dyDescent="0.25">
      <c r="A90" s="200"/>
      <c r="B90" s="200"/>
      <c r="C90" s="200"/>
      <c r="D90" s="200"/>
      <c r="E90" s="200"/>
      <c r="F90" s="200"/>
      <c r="G90" s="200"/>
      <c r="H90" s="200"/>
      <c r="I90" s="200"/>
      <c r="J90" s="200"/>
    </row>
    <row r="93" spans="1:10" x14ac:dyDescent="0.25">
      <c r="A93" s="186"/>
      <c r="B93" s="186"/>
      <c r="C93" s="186"/>
      <c r="D93" s="186"/>
      <c r="E93" s="186"/>
      <c r="F93" s="186"/>
      <c r="G93" s="186"/>
      <c r="H93" s="186"/>
      <c r="I93" s="186"/>
      <c r="J93" s="186"/>
    </row>
    <row r="94" spans="1:10" x14ac:dyDescent="0.25">
      <c r="J94" s="186"/>
    </row>
    <row r="95" spans="1:10" ht="21" x14ac:dyDescent="0.35">
      <c r="A95" s="41" t="s">
        <v>167</v>
      </c>
      <c r="B95" s="41" t="s">
        <v>168</v>
      </c>
      <c r="G95" s="46" t="s">
        <v>39</v>
      </c>
      <c r="H95" s="47">
        <f>+H89</f>
        <v>71203.3</v>
      </c>
      <c r="J95" s="186"/>
    </row>
    <row r="96" spans="1:10" ht="26.25" x14ac:dyDescent="0.4">
      <c r="A96" s="42">
        <f>+A89</f>
        <v>65</v>
      </c>
      <c r="B96" s="42">
        <f>+B89</f>
        <v>92</v>
      </c>
      <c r="C96" s="186"/>
      <c r="D96" s="186"/>
      <c r="E96" s="186"/>
      <c r="F96" s="186"/>
      <c r="G96" s="186"/>
      <c r="H96" s="186"/>
      <c r="I96" s="186"/>
      <c r="J96" s="186"/>
    </row>
    <row r="98" spans="5:8" x14ac:dyDescent="0.25">
      <c r="E98" s="41" t="s">
        <v>167</v>
      </c>
      <c r="F98" s="41" t="s">
        <v>168</v>
      </c>
    </row>
    <row r="99" spans="5:8" ht="26.25" x14ac:dyDescent="0.4">
      <c r="E99" s="42">
        <f>+A96+A19</f>
        <v>68</v>
      </c>
      <c r="F99" s="42">
        <f>+B96+B19</f>
        <v>113</v>
      </c>
      <c r="G99" s="46" t="s">
        <v>2916</v>
      </c>
      <c r="H99" s="191">
        <f>+H18+H95</f>
        <v>81080.2</v>
      </c>
    </row>
  </sheetData>
  <mergeCells count="2">
    <mergeCell ref="A1:J1"/>
    <mergeCell ref="A22:J22"/>
  </mergeCells>
  <pageMargins left="0.7" right="0.7" top="0.75" bottom="0.75" header="0.3" footer="0.3"/>
  <legacy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J57"/>
  <sheetViews>
    <sheetView workbookViewId="0">
      <selection activeCell="C9" sqref="C9"/>
    </sheetView>
  </sheetViews>
  <sheetFormatPr baseColWidth="10" defaultColWidth="10.7109375" defaultRowHeight="15" x14ac:dyDescent="0.25"/>
  <cols>
    <col min="3" max="3" width="70.7109375" customWidth="1"/>
    <col min="4" max="4" width="50.7109375" customWidth="1"/>
    <col min="5" max="5" width="19.85546875" customWidth="1"/>
    <col min="6" max="6" width="15.140625" customWidth="1"/>
    <col min="7" max="7" width="17.140625" customWidth="1"/>
    <col min="8" max="8" width="21.7109375" customWidth="1"/>
    <col min="10" max="10" width="3.85546875" customWidth="1"/>
  </cols>
  <sheetData>
    <row r="1" spans="1:10" ht="27.75" x14ac:dyDescent="0.4">
      <c r="A1" s="232" t="s">
        <v>1806</v>
      </c>
      <c r="B1" s="232"/>
      <c r="C1" s="232"/>
      <c r="D1" s="232"/>
      <c r="E1" s="232"/>
      <c r="F1" s="232"/>
      <c r="G1" s="232"/>
      <c r="H1" s="232"/>
      <c r="I1" s="232"/>
      <c r="J1" s="232"/>
    </row>
    <row r="2" spans="1:10" x14ac:dyDescent="0.25">
      <c r="A2" s="152" t="s">
        <v>33</v>
      </c>
      <c r="B2" s="150" t="s">
        <v>34</v>
      </c>
      <c r="C2" s="23" t="s">
        <v>31</v>
      </c>
      <c r="D2" s="22" t="s">
        <v>35</v>
      </c>
      <c r="E2" s="22" t="s">
        <v>36</v>
      </c>
      <c r="F2" s="22" t="s">
        <v>37</v>
      </c>
      <c r="G2" s="22" t="s">
        <v>38</v>
      </c>
      <c r="H2" s="162" t="s">
        <v>171</v>
      </c>
      <c r="I2" s="25"/>
      <c r="J2" s="25"/>
    </row>
    <row r="3" spans="1:10" x14ac:dyDescent="0.25">
      <c r="A3" s="26">
        <v>1037</v>
      </c>
      <c r="B3" s="27">
        <v>5</v>
      </c>
      <c r="C3" s="28" t="s">
        <v>1778</v>
      </c>
      <c r="D3" s="6" t="s">
        <v>1779</v>
      </c>
      <c r="E3" s="6" t="s">
        <v>266</v>
      </c>
      <c r="F3" s="6" t="s">
        <v>1780</v>
      </c>
      <c r="G3" s="6" t="s">
        <v>858</v>
      </c>
      <c r="H3" s="63">
        <v>496.8</v>
      </c>
      <c r="J3" s="25"/>
    </row>
    <row r="4" spans="1:10" x14ac:dyDescent="0.25">
      <c r="A4" s="26">
        <v>1018</v>
      </c>
      <c r="B4" s="27">
        <v>2</v>
      </c>
      <c r="C4" s="28" t="s">
        <v>1781</v>
      </c>
      <c r="D4" s="6" t="s">
        <v>1782</v>
      </c>
      <c r="E4" s="6" t="s">
        <v>1783</v>
      </c>
      <c r="F4" s="6" t="s">
        <v>1784</v>
      </c>
      <c r="G4" s="6" t="s">
        <v>1785</v>
      </c>
      <c r="H4" s="52">
        <v>244</v>
      </c>
      <c r="J4" s="25"/>
    </row>
    <row r="5" spans="1:10" x14ac:dyDescent="0.25">
      <c r="A5" s="26">
        <v>1033</v>
      </c>
      <c r="B5" s="27">
        <v>5</v>
      </c>
      <c r="C5" s="28" t="s">
        <v>1786</v>
      </c>
      <c r="D5" s="6" t="s">
        <v>1787</v>
      </c>
      <c r="E5" s="6" t="s">
        <v>1788</v>
      </c>
      <c r="F5" s="6"/>
      <c r="G5" s="6" t="s">
        <v>858</v>
      </c>
      <c r="H5" s="51">
        <v>2045</v>
      </c>
      <c r="J5" s="25"/>
    </row>
    <row r="6" spans="1:10" x14ac:dyDescent="0.25">
      <c r="A6" s="26">
        <v>1038</v>
      </c>
      <c r="B6" s="27">
        <v>3</v>
      </c>
      <c r="C6" s="28" t="s">
        <v>1789</v>
      </c>
      <c r="D6" s="6" t="s">
        <v>1790</v>
      </c>
      <c r="E6" s="6"/>
      <c r="F6" s="6" t="s">
        <v>1791</v>
      </c>
      <c r="G6" s="6" t="s">
        <v>43</v>
      </c>
      <c r="H6" s="50">
        <v>1452</v>
      </c>
      <c r="J6" s="25"/>
    </row>
    <row r="7" spans="1:10" x14ac:dyDescent="0.25">
      <c r="A7" s="26">
        <v>1041</v>
      </c>
      <c r="B7" s="27">
        <v>5</v>
      </c>
      <c r="C7" s="28" t="s">
        <v>1792</v>
      </c>
      <c r="D7" s="6" t="s">
        <v>1793</v>
      </c>
      <c r="E7" s="6" t="s">
        <v>1794</v>
      </c>
      <c r="F7" s="6">
        <v>2006</v>
      </c>
      <c r="G7" s="6" t="s">
        <v>1785</v>
      </c>
      <c r="H7" s="50">
        <v>5400</v>
      </c>
      <c r="J7" s="25"/>
    </row>
    <row r="8" spans="1:10" x14ac:dyDescent="0.25">
      <c r="A8" s="26">
        <v>1042</v>
      </c>
      <c r="B8" s="27">
        <v>5</v>
      </c>
      <c r="C8" s="28" t="s">
        <v>1795</v>
      </c>
      <c r="D8" s="6" t="s">
        <v>1793</v>
      </c>
      <c r="E8" s="6" t="s">
        <v>1794</v>
      </c>
      <c r="F8" s="6">
        <v>2004</v>
      </c>
      <c r="G8" s="6" t="s">
        <v>1785</v>
      </c>
      <c r="H8" s="50">
        <v>7000</v>
      </c>
      <c r="J8" s="25"/>
    </row>
    <row r="9" spans="1:10" x14ac:dyDescent="0.25">
      <c r="A9" s="39">
        <f>10-3</f>
        <v>7</v>
      </c>
      <c r="B9" s="39">
        <f>SUM(B3:B8)</f>
        <v>25</v>
      </c>
      <c r="H9" s="40">
        <f>SUM(H3:H8)</f>
        <v>16637.8</v>
      </c>
      <c r="J9" s="25"/>
    </row>
    <row r="10" spans="1:10" x14ac:dyDescent="0.25">
      <c r="J10" s="25"/>
    </row>
    <row r="11" spans="1:10" x14ac:dyDescent="0.25">
      <c r="A11" s="41" t="s">
        <v>167</v>
      </c>
      <c r="B11" s="41" t="s">
        <v>168</v>
      </c>
      <c r="J11" s="25"/>
    </row>
    <row r="12" spans="1:10" ht="26.25" x14ac:dyDescent="0.4">
      <c r="A12" s="42">
        <f>+A9</f>
        <v>7</v>
      </c>
      <c r="B12" s="42">
        <f>+B9</f>
        <v>25</v>
      </c>
      <c r="C12" s="43" t="s">
        <v>169</v>
      </c>
      <c r="D12" s="25"/>
      <c r="E12" s="25"/>
      <c r="F12" s="25"/>
      <c r="G12" s="25"/>
      <c r="H12" s="25"/>
      <c r="I12" s="25"/>
      <c r="J12" s="25"/>
    </row>
    <row r="15" spans="1:10" x14ac:dyDescent="0.25">
      <c r="A15" s="44"/>
      <c r="B15" s="44"/>
      <c r="C15" s="44"/>
      <c r="D15" s="44"/>
      <c r="E15" s="44"/>
      <c r="F15" s="44"/>
      <c r="G15" s="44"/>
      <c r="H15" s="44"/>
      <c r="I15" s="44"/>
      <c r="J15" s="44"/>
    </row>
    <row r="16" spans="1:10" x14ac:dyDescent="0.25">
      <c r="J16" s="44"/>
    </row>
    <row r="17" spans="1:10" ht="21" x14ac:dyDescent="0.35">
      <c r="A17" s="41" t="s">
        <v>167</v>
      </c>
      <c r="B17" s="41" t="s">
        <v>168</v>
      </c>
      <c r="G17" s="46" t="s">
        <v>39</v>
      </c>
      <c r="H17" s="47">
        <f>+H9</f>
        <v>16637.8</v>
      </c>
      <c r="J17" s="44"/>
    </row>
    <row r="18" spans="1:10" ht="26.25" x14ac:dyDescent="0.4">
      <c r="A18" s="42">
        <f>+A12</f>
        <v>7</v>
      </c>
      <c r="B18" s="42">
        <f>+B12</f>
        <v>25</v>
      </c>
      <c r="C18" s="48" t="s">
        <v>170</v>
      </c>
      <c r="D18" s="44"/>
      <c r="E18" s="44"/>
      <c r="F18" s="44"/>
      <c r="G18" s="44"/>
      <c r="H18" s="44"/>
      <c r="I18" s="44"/>
      <c r="J18" s="44"/>
    </row>
    <row r="21" spans="1:10" ht="27.75" x14ac:dyDescent="0.4">
      <c r="A21" s="232" t="s">
        <v>1807</v>
      </c>
      <c r="B21" s="232"/>
      <c r="C21" s="232"/>
      <c r="D21" s="232"/>
      <c r="E21" s="232"/>
      <c r="F21" s="232"/>
      <c r="G21" s="232"/>
      <c r="H21" s="232"/>
      <c r="I21" s="232"/>
      <c r="J21" s="232"/>
    </row>
    <row r="22" spans="1:10" x14ac:dyDescent="0.25">
      <c r="A22" s="213" t="s">
        <v>33</v>
      </c>
      <c r="B22" s="214" t="s">
        <v>34</v>
      </c>
      <c r="C22" s="197" t="s">
        <v>31</v>
      </c>
      <c r="D22" s="196" t="s">
        <v>35</v>
      </c>
      <c r="E22" s="196" t="s">
        <v>36</v>
      </c>
      <c r="F22" s="196" t="s">
        <v>37</v>
      </c>
      <c r="G22" s="196" t="s">
        <v>38</v>
      </c>
      <c r="H22" s="217" t="s">
        <v>171</v>
      </c>
      <c r="I22" s="200"/>
      <c r="J22" s="200"/>
    </row>
    <row r="23" spans="1:10" x14ac:dyDescent="0.25">
      <c r="A23" s="2">
        <v>1</v>
      </c>
      <c r="B23" s="174">
        <v>4</v>
      </c>
      <c r="C23" s="174" t="s">
        <v>2780</v>
      </c>
      <c r="D23" s="174" t="s">
        <v>2786</v>
      </c>
      <c r="E23" s="174" t="s">
        <v>2790</v>
      </c>
      <c r="F23" s="174" t="s">
        <v>1823</v>
      </c>
      <c r="G23" s="2"/>
      <c r="H23" s="173">
        <v>2400</v>
      </c>
      <c r="J23" s="200"/>
    </row>
    <row r="24" spans="1:10" x14ac:dyDescent="0.25">
      <c r="A24" s="2">
        <f>+A23+1</f>
        <v>2</v>
      </c>
      <c r="B24" s="174">
        <v>6</v>
      </c>
      <c r="C24" s="174" t="s">
        <v>2781</v>
      </c>
      <c r="D24" s="174" t="s">
        <v>2787</v>
      </c>
      <c r="E24" s="174" t="s">
        <v>2791</v>
      </c>
      <c r="F24" s="174" t="s">
        <v>1853</v>
      </c>
      <c r="G24" s="2"/>
      <c r="H24" s="173">
        <v>1800</v>
      </c>
      <c r="J24" s="200"/>
    </row>
    <row r="25" spans="1:10" x14ac:dyDescent="0.25">
      <c r="A25" s="2">
        <f t="shared" ref="A25:A46" si="0">+A24+1</f>
        <v>3</v>
      </c>
      <c r="B25" s="174">
        <v>2</v>
      </c>
      <c r="C25" s="174" t="s">
        <v>2782</v>
      </c>
      <c r="D25" s="174" t="s">
        <v>2788</v>
      </c>
      <c r="E25" s="174" t="s">
        <v>2792</v>
      </c>
      <c r="F25" s="174" t="s">
        <v>1911</v>
      </c>
      <c r="G25" s="2"/>
      <c r="H25" s="173">
        <v>560</v>
      </c>
      <c r="J25" s="200"/>
    </row>
    <row r="26" spans="1:10" x14ac:dyDescent="0.25">
      <c r="A26" s="2">
        <f t="shared" si="0"/>
        <v>4</v>
      </c>
      <c r="B26" s="174">
        <v>7</v>
      </c>
      <c r="C26" s="174" t="s">
        <v>2783</v>
      </c>
      <c r="D26" s="174" t="s">
        <v>2789</v>
      </c>
      <c r="E26" s="174" t="s">
        <v>2793</v>
      </c>
      <c r="F26" s="174" t="s">
        <v>1819</v>
      </c>
      <c r="G26" s="2"/>
      <c r="H26" s="173">
        <v>5600</v>
      </c>
      <c r="J26" s="200"/>
    </row>
    <row r="27" spans="1:10" x14ac:dyDescent="0.25">
      <c r="A27" s="2">
        <f t="shared" si="0"/>
        <v>5</v>
      </c>
      <c r="B27" s="174">
        <v>1</v>
      </c>
      <c r="C27" s="174" t="s">
        <v>2784</v>
      </c>
      <c r="D27" s="174" t="s">
        <v>2789</v>
      </c>
      <c r="E27" s="174" t="s">
        <v>2793</v>
      </c>
      <c r="F27" s="174" t="s">
        <v>1885</v>
      </c>
      <c r="G27" s="2"/>
      <c r="H27" s="173">
        <v>1400</v>
      </c>
      <c r="J27" s="200"/>
    </row>
    <row r="28" spans="1:10" x14ac:dyDescent="0.25">
      <c r="A28" s="2">
        <f t="shared" si="0"/>
        <v>6</v>
      </c>
      <c r="B28" s="174">
        <v>3</v>
      </c>
      <c r="C28" s="174" t="s">
        <v>2785</v>
      </c>
      <c r="D28" s="174" t="s">
        <v>2789</v>
      </c>
      <c r="E28" s="174" t="s">
        <v>2793</v>
      </c>
      <c r="F28" s="174" t="s">
        <v>1911</v>
      </c>
      <c r="G28" s="2"/>
      <c r="H28" s="173">
        <v>2400</v>
      </c>
      <c r="J28" s="200"/>
    </row>
    <row r="29" spans="1:10" x14ac:dyDescent="0.25">
      <c r="A29" s="2">
        <f t="shared" si="0"/>
        <v>7</v>
      </c>
      <c r="B29" s="174">
        <v>3</v>
      </c>
      <c r="C29" s="174" t="s">
        <v>2794</v>
      </c>
      <c r="D29" s="174" t="s">
        <v>2797</v>
      </c>
      <c r="E29" s="174" t="s">
        <v>2800</v>
      </c>
      <c r="F29" s="174" t="s">
        <v>1896</v>
      </c>
      <c r="G29" s="2"/>
      <c r="H29" s="173">
        <v>5546.1</v>
      </c>
      <c r="J29" s="200"/>
    </row>
    <row r="30" spans="1:10" x14ac:dyDescent="0.25">
      <c r="A30" s="2">
        <f t="shared" si="0"/>
        <v>8</v>
      </c>
      <c r="B30" s="174">
        <v>3</v>
      </c>
      <c r="C30" s="174" t="s">
        <v>2795</v>
      </c>
      <c r="D30" s="174" t="s">
        <v>2798</v>
      </c>
      <c r="E30" s="174" t="s">
        <v>359</v>
      </c>
      <c r="F30" s="174" t="s">
        <v>1819</v>
      </c>
      <c r="G30" s="2"/>
      <c r="H30" s="173">
        <v>3261.3</v>
      </c>
      <c r="J30" s="200"/>
    </row>
    <row r="31" spans="1:10" x14ac:dyDescent="0.25">
      <c r="A31" s="2">
        <f t="shared" si="0"/>
        <v>9</v>
      </c>
      <c r="B31" s="174">
        <v>3</v>
      </c>
      <c r="C31" s="174" t="s">
        <v>2796</v>
      </c>
      <c r="D31" s="174" t="s">
        <v>2799</v>
      </c>
      <c r="E31" s="174" t="s">
        <v>2800</v>
      </c>
      <c r="F31" s="174" t="s">
        <v>1884</v>
      </c>
      <c r="G31" s="2"/>
      <c r="H31" s="173">
        <v>3691.8</v>
      </c>
      <c r="J31" s="200"/>
    </row>
    <row r="32" spans="1:10" x14ac:dyDescent="0.25">
      <c r="A32" s="2">
        <f t="shared" si="0"/>
        <v>10</v>
      </c>
      <c r="B32" s="174">
        <v>7</v>
      </c>
      <c r="C32" s="174" t="s">
        <v>2801</v>
      </c>
      <c r="D32" s="174" t="s">
        <v>2807</v>
      </c>
      <c r="E32" s="174" t="s">
        <v>337</v>
      </c>
      <c r="F32" s="174" t="s">
        <v>1823</v>
      </c>
      <c r="G32" s="2"/>
      <c r="H32" s="173">
        <v>3220</v>
      </c>
      <c r="J32" s="200"/>
    </row>
    <row r="33" spans="1:10" x14ac:dyDescent="0.25">
      <c r="A33" s="2">
        <f t="shared" si="0"/>
        <v>11</v>
      </c>
      <c r="B33" s="174">
        <v>7</v>
      </c>
      <c r="C33" s="174" t="s">
        <v>2802</v>
      </c>
      <c r="D33" s="174" t="s">
        <v>2808</v>
      </c>
      <c r="E33" s="174" t="s">
        <v>337</v>
      </c>
      <c r="F33" s="174" t="s">
        <v>2019</v>
      </c>
      <c r="G33" s="2"/>
      <c r="H33" s="173">
        <v>2912</v>
      </c>
      <c r="J33" s="200"/>
    </row>
    <row r="34" spans="1:10" x14ac:dyDescent="0.25">
      <c r="A34" s="2">
        <f t="shared" si="0"/>
        <v>12</v>
      </c>
      <c r="B34" s="174">
        <v>7</v>
      </c>
      <c r="C34" s="174" t="s">
        <v>2803</v>
      </c>
      <c r="D34" s="174" t="s">
        <v>2809</v>
      </c>
      <c r="E34" s="174" t="s">
        <v>337</v>
      </c>
      <c r="F34" s="174" t="s">
        <v>1885</v>
      </c>
      <c r="G34" s="2"/>
      <c r="H34" s="173">
        <v>8372</v>
      </c>
      <c r="J34" s="200"/>
    </row>
    <row r="35" spans="1:10" x14ac:dyDescent="0.25">
      <c r="A35" s="2">
        <f t="shared" si="0"/>
        <v>13</v>
      </c>
      <c r="B35" s="174">
        <v>7</v>
      </c>
      <c r="C35" s="174" t="s">
        <v>2804</v>
      </c>
      <c r="D35" s="174" t="s">
        <v>2810</v>
      </c>
      <c r="E35" s="174" t="s">
        <v>337</v>
      </c>
      <c r="F35" s="174" t="s">
        <v>1885</v>
      </c>
      <c r="G35" s="2"/>
      <c r="H35" s="173">
        <v>3080</v>
      </c>
      <c r="J35" s="200"/>
    </row>
    <row r="36" spans="1:10" x14ac:dyDescent="0.25">
      <c r="A36" s="2">
        <f t="shared" si="0"/>
        <v>14</v>
      </c>
      <c r="B36" s="174">
        <v>9</v>
      </c>
      <c r="C36" s="174" t="s">
        <v>2805</v>
      </c>
      <c r="D36" s="174" t="s">
        <v>2811</v>
      </c>
      <c r="E36" s="174" t="s">
        <v>337</v>
      </c>
      <c r="F36" s="174" t="s">
        <v>1885</v>
      </c>
      <c r="G36" s="2"/>
      <c r="H36" s="173">
        <v>2520</v>
      </c>
      <c r="J36" s="200"/>
    </row>
    <row r="37" spans="1:10" x14ac:dyDescent="0.25">
      <c r="A37" s="2">
        <f t="shared" si="0"/>
        <v>15</v>
      </c>
      <c r="B37" s="174">
        <v>10</v>
      </c>
      <c r="C37" s="174" t="s">
        <v>875</v>
      </c>
      <c r="D37" s="174" t="s">
        <v>2812</v>
      </c>
      <c r="E37" s="174" t="s">
        <v>337</v>
      </c>
      <c r="F37" s="174" t="s">
        <v>1884</v>
      </c>
      <c r="G37" s="2"/>
      <c r="H37" s="173">
        <v>3160</v>
      </c>
      <c r="J37" s="200"/>
    </row>
    <row r="38" spans="1:10" x14ac:dyDescent="0.25">
      <c r="A38" s="2">
        <f t="shared" si="0"/>
        <v>16</v>
      </c>
      <c r="B38" s="174">
        <v>3</v>
      </c>
      <c r="C38" s="174" t="s">
        <v>2805</v>
      </c>
      <c r="D38" s="174" t="s">
        <v>2811</v>
      </c>
      <c r="E38" s="174" t="s">
        <v>337</v>
      </c>
      <c r="F38" s="174" t="s">
        <v>1819</v>
      </c>
      <c r="G38" s="2"/>
      <c r="H38" s="173">
        <v>840</v>
      </c>
      <c r="J38" s="200"/>
    </row>
    <row r="39" spans="1:10" x14ac:dyDescent="0.25">
      <c r="A39" s="2">
        <f t="shared" si="0"/>
        <v>17</v>
      </c>
      <c r="B39" s="174">
        <v>3</v>
      </c>
      <c r="C39" s="174" t="s">
        <v>2806</v>
      </c>
      <c r="D39" s="174" t="s">
        <v>2807</v>
      </c>
      <c r="E39" s="174" t="s">
        <v>337</v>
      </c>
      <c r="F39" s="174" t="s">
        <v>1823</v>
      </c>
      <c r="G39" s="2"/>
      <c r="H39" s="173">
        <v>1380</v>
      </c>
      <c r="J39" s="200"/>
    </row>
    <row r="40" spans="1:10" x14ac:dyDescent="0.25">
      <c r="A40" s="2">
        <f t="shared" si="0"/>
        <v>18</v>
      </c>
      <c r="B40" s="174">
        <v>3</v>
      </c>
      <c r="C40" s="174" t="s">
        <v>2802</v>
      </c>
      <c r="D40" s="174" t="s">
        <v>2813</v>
      </c>
      <c r="E40" s="174" t="s">
        <v>337</v>
      </c>
      <c r="F40" s="174" t="s">
        <v>2019</v>
      </c>
      <c r="G40" s="2"/>
      <c r="H40" s="173">
        <v>1248</v>
      </c>
      <c r="J40" s="200"/>
    </row>
    <row r="41" spans="1:10" x14ac:dyDescent="0.25">
      <c r="A41" s="2">
        <f t="shared" si="0"/>
        <v>19</v>
      </c>
      <c r="B41" s="174">
        <v>3</v>
      </c>
      <c r="C41" s="174" t="s">
        <v>2803</v>
      </c>
      <c r="D41" s="174" t="s">
        <v>2809</v>
      </c>
      <c r="E41" s="174" t="s">
        <v>337</v>
      </c>
      <c r="F41" s="174" t="s">
        <v>1885</v>
      </c>
      <c r="G41" s="2"/>
      <c r="H41" s="173">
        <v>3588</v>
      </c>
      <c r="J41" s="200"/>
    </row>
    <row r="42" spans="1:10" x14ac:dyDescent="0.25">
      <c r="A42" s="2">
        <f t="shared" si="0"/>
        <v>20</v>
      </c>
      <c r="B42" s="174">
        <v>3</v>
      </c>
      <c r="C42" s="174" t="s">
        <v>2804</v>
      </c>
      <c r="D42" s="174" t="s">
        <v>2810</v>
      </c>
      <c r="E42" s="174" t="s">
        <v>337</v>
      </c>
      <c r="F42" s="174" t="s">
        <v>1885</v>
      </c>
      <c r="G42" s="2"/>
      <c r="H42" s="173">
        <v>1320</v>
      </c>
      <c r="J42" s="200"/>
    </row>
    <row r="43" spans="1:10" x14ac:dyDescent="0.25">
      <c r="A43" s="2">
        <f t="shared" si="0"/>
        <v>21</v>
      </c>
      <c r="B43" s="174">
        <v>3</v>
      </c>
      <c r="C43" s="174" t="s">
        <v>2814</v>
      </c>
      <c r="D43" s="174" t="s">
        <v>2817</v>
      </c>
      <c r="E43" s="174" t="s">
        <v>2819</v>
      </c>
      <c r="F43" s="174" t="s">
        <v>1885</v>
      </c>
      <c r="G43" s="2"/>
      <c r="H43" s="173">
        <v>1296</v>
      </c>
      <c r="J43" s="200"/>
    </row>
    <row r="44" spans="1:10" x14ac:dyDescent="0.25">
      <c r="A44" s="2">
        <f t="shared" si="0"/>
        <v>22</v>
      </c>
      <c r="B44" s="174">
        <v>2</v>
      </c>
      <c r="C44" s="174" t="s">
        <v>2815</v>
      </c>
      <c r="D44" s="174" t="s">
        <v>2818</v>
      </c>
      <c r="E44" s="174" t="s">
        <v>2818</v>
      </c>
      <c r="F44" s="174" t="s">
        <v>1885</v>
      </c>
      <c r="G44" s="2"/>
      <c r="H44" s="173">
        <v>944</v>
      </c>
      <c r="J44" s="200"/>
    </row>
    <row r="45" spans="1:10" x14ac:dyDescent="0.25">
      <c r="A45" s="2">
        <f t="shared" si="0"/>
        <v>23</v>
      </c>
      <c r="B45" s="174">
        <v>1</v>
      </c>
      <c r="C45" s="174" t="s">
        <v>2816</v>
      </c>
      <c r="D45" s="174" t="s">
        <v>2819</v>
      </c>
      <c r="E45" s="174" t="s">
        <v>2819</v>
      </c>
      <c r="F45" s="174" t="s">
        <v>1911</v>
      </c>
      <c r="G45" s="2"/>
      <c r="H45" s="173">
        <v>792</v>
      </c>
      <c r="J45" s="200"/>
    </row>
    <row r="46" spans="1:10" x14ac:dyDescent="0.25">
      <c r="A46" s="2">
        <f t="shared" si="0"/>
        <v>24</v>
      </c>
      <c r="B46" s="174">
        <v>10</v>
      </c>
      <c r="C46" s="174" t="s">
        <v>2524</v>
      </c>
      <c r="D46" s="174" t="s">
        <v>2821</v>
      </c>
      <c r="E46" s="174" t="s">
        <v>216</v>
      </c>
      <c r="F46" s="174" t="s">
        <v>1823</v>
      </c>
      <c r="G46" s="2"/>
      <c r="H46" s="173">
        <v>2580</v>
      </c>
      <c r="J46" s="200"/>
    </row>
    <row r="47" spans="1:10" x14ac:dyDescent="0.25">
      <c r="A47" s="39">
        <f>+A46</f>
        <v>24</v>
      </c>
      <c r="B47" s="39">
        <f>SUM(B23:B46)</f>
        <v>110</v>
      </c>
      <c r="H47" s="182">
        <f>SUM(H23:H46)</f>
        <v>63911.199999999997</v>
      </c>
      <c r="J47" s="200"/>
    </row>
    <row r="48" spans="1:10" x14ac:dyDescent="0.25">
      <c r="A48" s="200"/>
      <c r="B48" s="200"/>
      <c r="C48" s="200"/>
      <c r="D48" s="200"/>
      <c r="E48" s="200"/>
      <c r="F48" s="200"/>
      <c r="G48" s="200"/>
      <c r="H48" s="200"/>
      <c r="I48" s="200"/>
      <c r="J48" s="200"/>
    </row>
    <row r="51" spans="1:10" x14ac:dyDescent="0.25">
      <c r="A51" s="186"/>
      <c r="B51" s="186"/>
      <c r="C51" s="186"/>
      <c r="D51" s="186"/>
      <c r="E51" s="186"/>
      <c r="F51" s="186"/>
      <c r="G51" s="186"/>
      <c r="H51" s="186"/>
      <c r="I51" s="186"/>
      <c r="J51" s="186"/>
    </row>
    <row r="52" spans="1:10" x14ac:dyDescent="0.25">
      <c r="J52" s="186"/>
    </row>
    <row r="53" spans="1:10" ht="21" x14ac:dyDescent="0.35">
      <c r="A53" s="41" t="s">
        <v>167</v>
      </c>
      <c r="B53" s="41" t="s">
        <v>168</v>
      </c>
      <c r="G53" s="46" t="s">
        <v>39</v>
      </c>
      <c r="H53" s="191">
        <f>+H47</f>
        <v>63911.199999999997</v>
      </c>
      <c r="J53" s="186"/>
    </row>
    <row r="54" spans="1:10" ht="26.25" x14ac:dyDescent="0.4">
      <c r="A54" s="42">
        <f>+A47</f>
        <v>24</v>
      </c>
      <c r="B54" s="42">
        <f>+B47</f>
        <v>110</v>
      </c>
      <c r="C54" s="187" t="s">
        <v>170</v>
      </c>
      <c r="D54" s="186"/>
      <c r="E54" s="186"/>
      <c r="F54" s="186"/>
      <c r="G54" s="186"/>
      <c r="H54" s="186"/>
      <c r="I54" s="186"/>
      <c r="J54" s="186"/>
    </row>
    <row r="56" spans="1:10" x14ac:dyDescent="0.25">
      <c r="E56" s="41" t="s">
        <v>167</v>
      </c>
      <c r="F56" s="41" t="s">
        <v>168</v>
      </c>
    </row>
    <row r="57" spans="1:10" ht="26.25" x14ac:dyDescent="0.4">
      <c r="E57" s="42">
        <f>+A54+A18</f>
        <v>31</v>
      </c>
      <c r="F57" s="42">
        <f>+B54+B18</f>
        <v>135</v>
      </c>
      <c r="G57" s="46" t="s">
        <v>2916</v>
      </c>
      <c r="H57" s="191">
        <f>+H17+H53</f>
        <v>80549</v>
      </c>
    </row>
  </sheetData>
  <mergeCells count="2">
    <mergeCell ref="A1:J1"/>
    <mergeCell ref="A21:J2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J49"/>
  <sheetViews>
    <sheetView workbookViewId="0">
      <selection activeCell="G49" sqref="G49:H49"/>
    </sheetView>
  </sheetViews>
  <sheetFormatPr baseColWidth="10" defaultColWidth="10.7109375" defaultRowHeight="15" x14ac:dyDescent="0.25"/>
  <cols>
    <col min="3" max="3" width="63" customWidth="1"/>
    <col min="4" max="4" width="56.42578125" customWidth="1"/>
    <col min="5" max="5" width="32" customWidth="1"/>
    <col min="6" max="6" width="21.85546875" customWidth="1"/>
    <col min="7" max="7" width="22.28515625" customWidth="1"/>
    <col min="8" max="8" width="18" customWidth="1"/>
    <col min="10" max="10" width="4" customWidth="1"/>
  </cols>
  <sheetData>
    <row r="1" spans="1:10" ht="27.75" x14ac:dyDescent="0.4">
      <c r="A1" s="232" t="s">
        <v>1807</v>
      </c>
      <c r="B1" s="232"/>
      <c r="C1" s="232"/>
      <c r="D1" s="232"/>
      <c r="E1" s="232"/>
      <c r="F1" s="232"/>
      <c r="G1" s="232"/>
      <c r="H1" s="232"/>
      <c r="I1" s="232"/>
      <c r="J1" s="232"/>
    </row>
    <row r="2" spans="1:10" x14ac:dyDescent="0.25">
      <c r="A2" s="213" t="s">
        <v>33</v>
      </c>
      <c r="B2" s="214" t="s">
        <v>34</v>
      </c>
      <c r="C2" s="197" t="s">
        <v>2820</v>
      </c>
      <c r="D2" s="196" t="s">
        <v>35</v>
      </c>
      <c r="E2" s="196" t="s">
        <v>36</v>
      </c>
      <c r="F2" s="196" t="s">
        <v>37</v>
      </c>
      <c r="G2" s="196" t="s">
        <v>38</v>
      </c>
      <c r="H2" s="217" t="s">
        <v>171</v>
      </c>
      <c r="I2" s="200"/>
      <c r="J2" s="200"/>
    </row>
    <row r="3" spans="1:10" x14ac:dyDescent="0.25">
      <c r="A3" s="6">
        <v>1</v>
      </c>
      <c r="B3" s="56">
        <v>2</v>
      </c>
      <c r="C3" s="6" t="s">
        <v>2313</v>
      </c>
      <c r="D3" s="6"/>
      <c r="E3" s="6"/>
      <c r="F3" s="6"/>
      <c r="G3" s="6"/>
      <c r="H3" s="19">
        <v>2880</v>
      </c>
      <c r="J3" s="200"/>
    </row>
    <row r="4" spans="1:10" x14ac:dyDescent="0.25">
      <c r="A4" s="6">
        <f>+A3+1</f>
        <v>2</v>
      </c>
      <c r="B4" s="56">
        <v>4</v>
      </c>
      <c r="C4" s="6" t="s">
        <v>2822</v>
      </c>
      <c r="D4" s="6" t="s">
        <v>2850</v>
      </c>
      <c r="E4" s="6" t="s">
        <v>2874</v>
      </c>
      <c r="F4" s="6" t="s">
        <v>1896</v>
      </c>
      <c r="G4" s="6"/>
      <c r="H4" s="19">
        <v>7728</v>
      </c>
      <c r="J4" s="200"/>
    </row>
    <row r="5" spans="1:10" x14ac:dyDescent="0.25">
      <c r="A5" s="6">
        <f t="shared" ref="A5:A38" si="0">+A4+1</f>
        <v>3</v>
      </c>
      <c r="B5" s="56">
        <v>2</v>
      </c>
      <c r="C5" s="6" t="s">
        <v>2823</v>
      </c>
      <c r="D5" s="6" t="s">
        <v>2851</v>
      </c>
      <c r="E5" s="6" t="s">
        <v>2875</v>
      </c>
      <c r="F5" s="6" t="s">
        <v>1885</v>
      </c>
      <c r="G5" s="6"/>
      <c r="H5" s="19">
        <v>2454</v>
      </c>
      <c r="J5" s="200"/>
    </row>
    <row r="6" spans="1:10" x14ac:dyDescent="0.25">
      <c r="A6" s="6">
        <f t="shared" si="0"/>
        <v>4</v>
      </c>
      <c r="B6" s="56">
        <v>4</v>
      </c>
      <c r="C6" s="6" t="s">
        <v>2824</v>
      </c>
      <c r="D6" s="6" t="s">
        <v>2852</v>
      </c>
      <c r="E6" s="6" t="s">
        <v>226</v>
      </c>
      <c r="F6" s="6" t="s">
        <v>2885</v>
      </c>
      <c r="G6" s="6"/>
      <c r="H6" s="19">
        <v>25168</v>
      </c>
      <c r="J6" s="200"/>
    </row>
    <row r="7" spans="1:10" x14ac:dyDescent="0.25">
      <c r="A7" s="6">
        <f t="shared" si="0"/>
        <v>5</v>
      </c>
      <c r="B7" s="56">
        <v>4</v>
      </c>
      <c r="C7" s="6" t="s">
        <v>2825</v>
      </c>
      <c r="D7" s="6" t="s">
        <v>2853</v>
      </c>
      <c r="E7" s="6" t="s">
        <v>2874</v>
      </c>
      <c r="F7" s="6" t="s">
        <v>2885</v>
      </c>
      <c r="G7" s="6"/>
      <c r="H7" s="19">
        <v>12536</v>
      </c>
      <c r="J7" s="200"/>
    </row>
    <row r="8" spans="1:10" x14ac:dyDescent="0.25">
      <c r="A8" s="6">
        <f t="shared" si="0"/>
        <v>6</v>
      </c>
      <c r="B8" s="56">
        <v>1</v>
      </c>
      <c r="C8" s="6" t="s">
        <v>2826</v>
      </c>
      <c r="D8" s="6" t="s">
        <v>2377</v>
      </c>
      <c r="E8" s="6" t="s">
        <v>226</v>
      </c>
      <c r="F8" s="6" t="s">
        <v>1884</v>
      </c>
      <c r="G8" s="6"/>
      <c r="H8" s="19">
        <v>3501</v>
      </c>
      <c r="J8" s="200"/>
    </row>
    <row r="9" spans="1:10" x14ac:dyDescent="0.25">
      <c r="A9" s="6">
        <f t="shared" si="0"/>
        <v>7</v>
      </c>
      <c r="B9" s="56">
        <v>2</v>
      </c>
      <c r="C9" s="6" t="s">
        <v>2274</v>
      </c>
      <c r="D9" s="6" t="s">
        <v>2854</v>
      </c>
      <c r="E9" s="6" t="s">
        <v>42</v>
      </c>
      <c r="F9" s="6" t="s">
        <v>1911</v>
      </c>
      <c r="G9" s="6"/>
      <c r="H9" s="19">
        <v>380</v>
      </c>
      <c r="J9" s="200"/>
    </row>
    <row r="10" spans="1:10" x14ac:dyDescent="0.25">
      <c r="A10" s="6">
        <f t="shared" si="0"/>
        <v>8</v>
      </c>
      <c r="B10" s="56">
        <v>4</v>
      </c>
      <c r="C10" s="6" t="s">
        <v>2827</v>
      </c>
      <c r="D10" s="6"/>
      <c r="E10" s="6"/>
      <c r="F10" s="6"/>
      <c r="G10" s="6"/>
      <c r="H10" s="19">
        <v>3556</v>
      </c>
      <c r="J10" s="200"/>
    </row>
    <row r="11" spans="1:10" x14ac:dyDescent="0.25">
      <c r="A11" s="6">
        <f t="shared" si="0"/>
        <v>9</v>
      </c>
      <c r="B11" s="56">
        <v>4</v>
      </c>
      <c r="C11" s="6" t="s">
        <v>2828</v>
      </c>
      <c r="D11" s="6" t="s">
        <v>2855</v>
      </c>
      <c r="E11" s="6" t="s">
        <v>2876</v>
      </c>
      <c r="F11" s="6" t="s">
        <v>1923</v>
      </c>
      <c r="G11" s="6"/>
      <c r="H11" s="19">
        <v>1992</v>
      </c>
      <c r="J11" s="200"/>
    </row>
    <row r="12" spans="1:10" x14ac:dyDescent="0.25">
      <c r="A12" s="6">
        <f t="shared" si="0"/>
        <v>10</v>
      </c>
      <c r="B12" s="56">
        <v>1</v>
      </c>
      <c r="C12" s="6" t="s">
        <v>2829</v>
      </c>
      <c r="D12" s="6" t="s">
        <v>2856</v>
      </c>
      <c r="E12" s="6" t="s">
        <v>1957</v>
      </c>
      <c r="F12" s="6" t="s">
        <v>1837</v>
      </c>
      <c r="G12" s="6"/>
      <c r="H12" s="19">
        <v>990</v>
      </c>
      <c r="J12" s="200"/>
    </row>
    <row r="13" spans="1:10" x14ac:dyDescent="0.25">
      <c r="A13" s="6">
        <f t="shared" si="0"/>
        <v>11</v>
      </c>
      <c r="B13" s="56">
        <v>1</v>
      </c>
      <c r="C13" s="6" t="s">
        <v>2830</v>
      </c>
      <c r="D13" s="6" t="s">
        <v>2857</v>
      </c>
      <c r="E13" s="6" t="s">
        <v>2877</v>
      </c>
      <c r="F13" s="6" t="s">
        <v>1823</v>
      </c>
      <c r="G13" s="6"/>
      <c r="H13" s="19">
        <v>440</v>
      </c>
      <c r="J13" s="200"/>
    </row>
    <row r="14" spans="1:10" x14ac:dyDescent="0.25">
      <c r="A14" s="6">
        <f t="shared" si="0"/>
        <v>12</v>
      </c>
      <c r="B14" s="56">
        <v>5</v>
      </c>
      <c r="C14" s="6" t="s">
        <v>2831</v>
      </c>
      <c r="D14" s="6" t="s">
        <v>2858</v>
      </c>
      <c r="E14" s="6" t="s">
        <v>1178</v>
      </c>
      <c r="F14" s="6" t="s">
        <v>1838</v>
      </c>
      <c r="G14" s="6"/>
      <c r="H14" s="19">
        <v>3650</v>
      </c>
      <c r="J14" s="200"/>
    </row>
    <row r="15" spans="1:10" x14ac:dyDescent="0.25">
      <c r="A15" s="6">
        <f t="shared" si="0"/>
        <v>13</v>
      </c>
      <c r="B15" s="56">
        <v>2</v>
      </c>
      <c r="C15" s="6" t="s">
        <v>2832</v>
      </c>
      <c r="D15" s="6" t="s">
        <v>2859</v>
      </c>
      <c r="E15" s="6" t="s">
        <v>1582</v>
      </c>
      <c r="F15" s="6" t="s">
        <v>1823</v>
      </c>
      <c r="G15" s="6"/>
      <c r="H15" s="19">
        <v>1410</v>
      </c>
      <c r="J15" s="200"/>
    </row>
    <row r="16" spans="1:10" x14ac:dyDescent="0.25">
      <c r="A16" s="6">
        <f t="shared" si="0"/>
        <v>14</v>
      </c>
      <c r="B16" s="56">
        <v>2</v>
      </c>
      <c r="C16" s="6" t="s">
        <v>2833</v>
      </c>
      <c r="D16" s="6"/>
      <c r="E16" s="6"/>
      <c r="F16" s="6"/>
      <c r="G16" s="6"/>
      <c r="H16" s="19">
        <v>920</v>
      </c>
      <c r="J16" s="200"/>
    </row>
    <row r="17" spans="1:10" x14ac:dyDescent="0.25">
      <c r="A17" s="6">
        <f t="shared" si="0"/>
        <v>15</v>
      </c>
      <c r="B17" s="56">
        <v>2</v>
      </c>
      <c r="C17" s="6" t="s">
        <v>2834</v>
      </c>
      <c r="D17" s="6" t="s">
        <v>2860</v>
      </c>
      <c r="E17" s="6" t="s">
        <v>2878</v>
      </c>
      <c r="F17" s="6" t="s">
        <v>2408</v>
      </c>
      <c r="G17" s="6"/>
      <c r="H17" s="19">
        <v>1832</v>
      </c>
      <c r="J17" s="200"/>
    </row>
    <row r="18" spans="1:10" x14ac:dyDescent="0.25">
      <c r="A18" s="6">
        <f t="shared" si="0"/>
        <v>16</v>
      </c>
      <c r="B18" s="56">
        <v>2</v>
      </c>
      <c r="C18" s="6" t="s">
        <v>2372</v>
      </c>
      <c r="D18" s="6" t="s">
        <v>2366</v>
      </c>
      <c r="E18" s="6" t="s">
        <v>2369</v>
      </c>
      <c r="F18" s="6" t="s">
        <v>1855</v>
      </c>
      <c r="G18" s="6"/>
      <c r="H18" s="19">
        <v>1216</v>
      </c>
      <c r="J18" s="200"/>
    </row>
    <row r="19" spans="1:10" x14ac:dyDescent="0.25">
      <c r="A19" s="6">
        <f t="shared" si="0"/>
        <v>17</v>
      </c>
      <c r="B19" s="56">
        <v>2</v>
      </c>
      <c r="C19" s="6" t="s">
        <v>2835</v>
      </c>
      <c r="D19" s="6" t="s">
        <v>2861</v>
      </c>
      <c r="E19" s="6" t="s">
        <v>46</v>
      </c>
      <c r="F19" s="6" t="s">
        <v>1885</v>
      </c>
      <c r="G19" s="6"/>
      <c r="H19" s="19">
        <v>690</v>
      </c>
      <c r="J19" s="200"/>
    </row>
    <row r="20" spans="1:10" x14ac:dyDescent="0.25">
      <c r="A20" s="6">
        <f t="shared" si="0"/>
        <v>18</v>
      </c>
      <c r="B20" s="56">
        <v>2</v>
      </c>
      <c r="C20" s="6" t="s">
        <v>2836</v>
      </c>
      <c r="D20" s="6" t="s">
        <v>1934</v>
      </c>
      <c r="E20" s="6" t="s">
        <v>46</v>
      </c>
      <c r="F20" s="6" t="s">
        <v>2886</v>
      </c>
      <c r="G20" s="6"/>
      <c r="H20" s="19">
        <v>950</v>
      </c>
      <c r="J20" s="200"/>
    </row>
    <row r="21" spans="1:10" x14ac:dyDescent="0.25">
      <c r="A21" s="6">
        <f t="shared" si="0"/>
        <v>19</v>
      </c>
      <c r="B21" s="56">
        <v>2</v>
      </c>
      <c r="C21" s="6" t="s">
        <v>1333</v>
      </c>
      <c r="D21" s="6" t="s">
        <v>1334</v>
      </c>
      <c r="E21" s="6" t="s">
        <v>337</v>
      </c>
      <c r="F21" s="6" t="s">
        <v>1885</v>
      </c>
      <c r="G21" s="6"/>
      <c r="H21" s="19">
        <v>500</v>
      </c>
      <c r="J21" s="200"/>
    </row>
    <row r="22" spans="1:10" x14ac:dyDescent="0.25">
      <c r="A22" s="6">
        <f t="shared" si="0"/>
        <v>20</v>
      </c>
      <c r="B22" s="56">
        <v>2</v>
      </c>
      <c r="C22" s="6" t="s">
        <v>2321</v>
      </c>
      <c r="D22" s="6" t="s">
        <v>2356</v>
      </c>
      <c r="E22" s="6" t="s">
        <v>337</v>
      </c>
      <c r="F22" s="6" t="s">
        <v>1885</v>
      </c>
      <c r="G22" s="6"/>
      <c r="H22" s="19">
        <v>620</v>
      </c>
      <c r="J22" s="200"/>
    </row>
    <row r="23" spans="1:10" x14ac:dyDescent="0.25">
      <c r="A23" s="6">
        <f t="shared" si="0"/>
        <v>21</v>
      </c>
      <c r="B23" s="56">
        <v>4</v>
      </c>
      <c r="C23" s="6" t="s">
        <v>2837</v>
      </c>
      <c r="D23" s="6" t="s">
        <v>2862</v>
      </c>
      <c r="E23" s="6" t="s">
        <v>2879</v>
      </c>
      <c r="F23" s="6" t="s">
        <v>1823</v>
      </c>
      <c r="G23" s="6"/>
      <c r="H23" s="19">
        <v>1400</v>
      </c>
      <c r="J23" s="200"/>
    </row>
    <row r="24" spans="1:10" x14ac:dyDescent="0.25">
      <c r="A24" s="6">
        <f t="shared" si="0"/>
        <v>22</v>
      </c>
      <c r="B24" s="56">
        <v>1</v>
      </c>
      <c r="C24" s="6" t="s">
        <v>2838</v>
      </c>
      <c r="D24" s="6" t="s">
        <v>2863</v>
      </c>
      <c r="E24" s="6" t="s">
        <v>2880</v>
      </c>
      <c r="F24" s="6" t="s">
        <v>1823</v>
      </c>
      <c r="G24" s="6"/>
      <c r="H24" s="19">
        <v>1119</v>
      </c>
      <c r="J24" s="200"/>
    </row>
    <row r="25" spans="1:10" x14ac:dyDescent="0.25">
      <c r="A25" s="6">
        <f t="shared" si="0"/>
        <v>23</v>
      </c>
      <c r="B25" s="56">
        <v>1</v>
      </c>
      <c r="C25" s="6" t="s">
        <v>2839</v>
      </c>
      <c r="D25" s="6" t="s">
        <v>2864</v>
      </c>
      <c r="E25" s="6" t="s">
        <v>2881</v>
      </c>
      <c r="F25" s="6" t="s">
        <v>1823</v>
      </c>
      <c r="G25" s="6"/>
      <c r="H25" s="19">
        <v>787</v>
      </c>
      <c r="J25" s="200"/>
    </row>
    <row r="26" spans="1:10" x14ac:dyDescent="0.25">
      <c r="A26" s="6">
        <f t="shared" si="0"/>
        <v>24</v>
      </c>
      <c r="B26" s="56">
        <v>2</v>
      </c>
      <c r="C26" s="6" t="s">
        <v>2837</v>
      </c>
      <c r="D26" s="6" t="s">
        <v>2862</v>
      </c>
      <c r="E26" s="6" t="s">
        <v>2879</v>
      </c>
      <c r="F26" s="6" t="s">
        <v>1823</v>
      </c>
      <c r="G26" s="6"/>
      <c r="H26" s="19">
        <v>700</v>
      </c>
      <c r="J26" s="200"/>
    </row>
    <row r="27" spans="1:10" x14ac:dyDescent="0.25">
      <c r="A27" s="6">
        <f t="shared" si="0"/>
        <v>25</v>
      </c>
      <c r="B27" s="56">
        <v>2</v>
      </c>
      <c r="C27" s="6" t="s">
        <v>2840</v>
      </c>
      <c r="D27" s="6" t="s">
        <v>2865</v>
      </c>
      <c r="E27" s="6" t="s">
        <v>1582</v>
      </c>
      <c r="F27" s="6" t="s">
        <v>1823</v>
      </c>
      <c r="G27" s="6"/>
      <c r="H27" s="19">
        <v>1540</v>
      </c>
      <c r="J27" s="200"/>
    </row>
    <row r="28" spans="1:10" x14ac:dyDescent="0.25">
      <c r="A28" s="6">
        <f t="shared" si="0"/>
        <v>26</v>
      </c>
      <c r="B28" s="56">
        <v>2</v>
      </c>
      <c r="C28" s="6" t="s">
        <v>2841</v>
      </c>
      <c r="D28" s="6" t="s">
        <v>2866</v>
      </c>
      <c r="E28" s="6" t="s">
        <v>952</v>
      </c>
      <c r="F28" s="6" t="s">
        <v>1896</v>
      </c>
      <c r="G28" s="6"/>
      <c r="H28" s="19">
        <v>1650</v>
      </c>
      <c r="J28" s="200"/>
    </row>
    <row r="29" spans="1:10" x14ac:dyDescent="0.25">
      <c r="A29" s="6">
        <f t="shared" si="0"/>
        <v>27</v>
      </c>
      <c r="B29" s="56">
        <v>4</v>
      </c>
      <c r="C29" s="6" t="s">
        <v>2842</v>
      </c>
      <c r="D29" s="6" t="s">
        <v>2867</v>
      </c>
      <c r="E29" s="6" t="s">
        <v>2882</v>
      </c>
      <c r="F29" s="6" t="s">
        <v>1855</v>
      </c>
      <c r="G29" s="6"/>
      <c r="H29" s="19">
        <v>2132</v>
      </c>
      <c r="J29" s="200"/>
    </row>
    <row r="30" spans="1:10" x14ac:dyDescent="0.25">
      <c r="A30" s="6">
        <f t="shared" si="0"/>
        <v>28</v>
      </c>
      <c r="B30" s="56">
        <v>5</v>
      </c>
      <c r="C30" s="6" t="s">
        <v>2301</v>
      </c>
      <c r="D30" s="6" t="s">
        <v>2336</v>
      </c>
      <c r="E30" s="6" t="s">
        <v>337</v>
      </c>
      <c r="F30" s="6">
        <v>2017</v>
      </c>
      <c r="G30" s="6"/>
      <c r="H30" s="19">
        <v>1495</v>
      </c>
      <c r="J30" s="200"/>
    </row>
    <row r="31" spans="1:10" x14ac:dyDescent="0.25">
      <c r="A31" s="6">
        <f t="shared" si="0"/>
        <v>29</v>
      </c>
      <c r="B31" s="56">
        <v>4</v>
      </c>
      <c r="C31" s="6" t="s">
        <v>2843</v>
      </c>
      <c r="D31" s="6"/>
      <c r="E31" s="6"/>
      <c r="F31" s="6"/>
      <c r="G31" s="6"/>
      <c r="H31" s="19">
        <v>8116</v>
      </c>
      <c r="J31" s="200"/>
    </row>
    <row r="32" spans="1:10" x14ac:dyDescent="0.25">
      <c r="A32" s="6">
        <f t="shared" si="0"/>
        <v>30</v>
      </c>
      <c r="B32" s="56">
        <v>4</v>
      </c>
      <c r="C32" s="6" t="s">
        <v>2844</v>
      </c>
      <c r="D32" s="6" t="s">
        <v>2868</v>
      </c>
      <c r="E32" s="6" t="s">
        <v>226</v>
      </c>
      <c r="F32" s="6" t="s">
        <v>1896</v>
      </c>
      <c r="G32" s="6"/>
      <c r="H32" s="19">
        <v>5240</v>
      </c>
      <c r="J32" s="200"/>
    </row>
    <row r="33" spans="1:10" x14ac:dyDescent="0.25">
      <c r="A33" s="6">
        <f t="shared" si="0"/>
        <v>31</v>
      </c>
      <c r="B33" s="56">
        <v>2</v>
      </c>
      <c r="C33" s="6" t="s">
        <v>2845</v>
      </c>
      <c r="D33" s="6"/>
      <c r="E33" s="6"/>
      <c r="F33" s="6"/>
      <c r="G33" s="6"/>
      <c r="H33" s="19">
        <v>2960</v>
      </c>
      <c r="J33" s="200"/>
    </row>
    <row r="34" spans="1:10" x14ac:dyDescent="0.25">
      <c r="A34" s="6">
        <f t="shared" si="0"/>
        <v>32</v>
      </c>
      <c r="B34" s="56">
        <v>4</v>
      </c>
      <c r="C34" s="6" t="s">
        <v>2846</v>
      </c>
      <c r="D34" s="6" t="s">
        <v>2869</v>
      </c>
      <c r="E34" s="6" t="s">
        <v>2874</v>
      </c>
      <c r="F34" s="6" t="s">
        <v>1819</v>
      </c>
      <c r="G34" s="6"/>
      <c r="H34" s="19">
        <v>5000</v>
      </c>
      <c r="J34" s="200"/>
    </row>
    <row r="35" spans="1:10" x14ac:dyDescent="0.25">
      <c r="A35" s="6">
        <f t="shared" si="0"/>
        <v>33</v>
      </c>
      <c r="B35" s="56">
        <v>2</v>
      </c>
      <c r="C35" s="6" t="s">
        <v>2847</v>
      </c>
      <c r="D35" s="6" t="s">
        <v>2870</v>
      </c>
      <c r="E35" s="6" t="s">
        <v>2878</v>
      </c>
      <c r="F35" s="6" t="s">
        <v>2405</v>
      </c>
      <c r="G35" s="6"/>
      <c r="H35" s="19">
        <v>2444</v>
      </c>
      <c r="J35" s="200"/>
    </row>
    <row r="36" spans="1:10" x14ac:dyDescent="0.25">
      <c r="A36" s="6">
        <f t="shared" si="0"/>
        <v>34</v>
      </c>
      <c r="B36" s="56">
        <v>2</v>
      </c>
      <c r="C36" s="6" t="s">
        <v>2313</v>
      </c>
      <c r="D36" s="6" t="s">
        <v>2871</v>
      </c>
      <c r="E36" s="6" t="s">
        <v>1582</v>
      </c>
      <c r="F36" s="6" t="s">
        <v>1823</v>
      </c>
      <c r="G36" s="6"/>
      <c r="H36" s="19">
        <v>3780</v>
      </c>
      <c r="J36" s="200"/>
    </row>
    <row r="37" spans="1:10" x14ac:dyDescent="0.25">
      <c r="A37" s="6">
        <f t="shared" si="0"/>
        <v>35</v>
      </c>
      <c r="B37" s="56">
        <v>4</v>
      </c>
      <c r="C37" s="6" t="s">
        <v>2848</v>
      </c>
      <c r="D37" s="6" t="s">
        <v>2872</v>
      </c>
      <c r="E37" s="6" t="s">
        <v>2883</v>
      </c>
      <c r="F37" s="6" t="s">
        <v>2424</v>
      </c>
      <c r="G37" s="6"/>
      <c r="H37" s="19">
        <v>3176</v>
      </c>
      <c r="J37" s="200"/>
    </row>
    <row r="38" spans="1:10" x14ac:dyDescent="0.25">
      <c r="A38" s="6">
        <f t="shared" si="0"/>
        <v>36</v>
      </c>
      <c r="B38" s="56">
        <v>4</v>
      </c>
      <c r="C38" s="6" t="s">
        <v>2849</v>
      </c>
      <c r="D38" s="6" t="s">
        <v>2873</v>
      </c>
      <c r="E38" s="6" t="s">
        <v>2884</v>
      </c>
      <c r="F38" s="6" t="s">
        <v>1885</v>
      </c>
      <c r="G38" s="6"/>
      <c r="H38" s="19">
        <v>6020</v>
      </c>
      <c r="J38" s="200"/>
    </row>
    <row r="39" spans="1:10" x14ac:dyDescent="0.25">
      <c r="A39" s="39">
        <f>+A38</f>
        <v>36</v>
      </c>
      <c r="B39" s="39">
        <f>SUM(B3:B38)</f>
        <v>97</v>
      </c>
      <c r="H39" s="40">
        <f>SUM(H3:H38)</f>
        <v>120972</v>
      </c>
      <c r="J39" s="200"/>
    </row>
    <row r="40" spans="1:10" x14ac:dyDescent="0.25">
      <c r="A40" s="200"/>
      <c r="B40" s="200"/>
      <c r="C40" s="200"/>
      <c r="D40" s="200"/>
      <c r="E40" s="200"/>
      <c r="F40" s="200"/>
      <c r="G40" s="200"/>
      <c r="H40" s="200"/>
      <c r="I40" s="200"/>
      <c r="J40" s="200"/>
    </row>
    <row r="43" spans="1:10" x14ac:dyDescent="0.25">
      <c r="A43" s="186"/>
      <c r="B43" s="186"/>
      <c r="C43" s="186"/>
      <c r="D43" s="186"/>
      <c r="E43" s="186"/>
      <c r="F43" s="186"/>
      <c r="G43" s="186"/>
      <c r="H43" s="186"/>
      <c r="I43" s="186"/>
      <c r="J43" s="186"/>
    </row>
    <row r="44" spans="1:10" x14ac:dyDescent="0.25">
      <c r="J44" s="186"/>
    </row>
    <row r="45" spans="1:10" ht="21" x14ac:dyDescent="0.35">
      <c r="A45" s="41" t="s">
        <v>167</v>
      </c>
      <c r="B45" s="41" t="s">
        <v>168</v>
      </c>
      <c r="G45" s="46" t="s">
        <v>39</v>
      </c>
      <c r="H45" s="191">
        <f>+H39</f>
        <v>120972</v>
      </c>
      <c r="J45" s="186"/>
    </row>
    <row r="46" spans="1:10" ht="26.25" x14ac:dyDescent="0.4">
      <c r="A46" s="42">
        <f>+A39</f>
        <v>36</v>
      </c>
      <c r="B46" s="42">
        <f>+B39</f>
        <v>97</v>
      </c>
      <c r="C46" s="187" t="s">
        <v>170</v>
      </c>
      <c r="D46" s="186"/>
      <c r="E46" s="186"/>
      <c r="F46" s="186"/>
      <c r="G46" s="186"/>
      <c r="H46" s="186"/>
      <c r="I46" s="186"/>
      <c r="J46" s="186"/>
    </row>
    <row r="48" spans="1:10" x14ac:dyDescent="0.25">
      <c r="E48" s="41" t="s">
        <v>167</v>
      </c>
      <c r="F48" s="41" t="s">
        <v>168</v>
      </c>
    </row>
    <row r="49" spans="5:8" ht="26.25" x14ac:dyDescent="0.4">
      <c r="E49" s="42">
        <f>+A46</f>
        <v>36</v>
      </c>
      <c r="F49" s="42">
        <f>+B46</f>
        <v>97</v>
      </c>
      <c r="G49" s="46" t="s">
        <v>2916</v>
      </c>
      <c r="H49" s="191">
        <f>+H45</f>
        <v>120972</v>
      </c>
    </row>
  </sheetData>
  <mergeCells count="1">
    <mergeCell ref="A1:J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J17"/>
  <sheetViews>
    <sheetView workbookViewId="0">
      <selection activeCell="G17" sqref="G17:H17"/>
    </sheetView>
  </sheetViews>
  <sheetFormatPr baseColWidth="10" defaultColWidth="10.7109375" defaultRowHeight="15" x14ac:dyDescent="0.25"/>
  <cols>
    <col min="3" max="3" width="70.7109375" customWidth="1"/>
    <col min="4" max="4" width="30.42578125" customWidth="1"/>
    <col min="5" max="5" width="38.85546875" customWidth="1"/>
    <col min="7" max="7" width="21.140625" customWidth="1"/>
    <col min="8" max="8" width="29.28515625" customWidth="1"/>
    <col min="10" max="10" width="3.85546875" customWidth="1"/>
  </cols>
  <sheetData>
    <row r="1" spans="1:10" ht="27.75" x14ac:dyDescent="0.4">
      <c r="A1" s="232" t="s">
        <v>1806</v>
      </c>
      <c r="B1" s="232"/>
      <c r="C1" s="232"/>
      <c r="D1" s="232"/>
      <c r="E1" s="232"/>
      <c r="F1" s="232"/>
      <c r="G1" s="232"/>
      <c r="H1" s="232"/>
      <c r="I1" s="232"/>
      <c r="J1" s="232"/>
    </row>
    <row r="2" spans="1:10" ht="30" x14ac:dyDescent="0.25">
      <c r="A2" s="149" t="s">
        <v>33</v>
      </c>
      <c r="B2" s="150" t="s">
        <v>34</v>
      </c>
      <c r="C2" s="68" t="s">
        <v>32</v>
      </c>
      <c r="D2" s="23" t="s">
        <v>35</v>
      </c>
      <c r="E2" s="23" t="s">
        <v>36</v>
      </c>
      <c r="F2" s="23" t="s">
        <v>37</v>
      </c>
      <c r="G2" s="23" t="s">
        <v>38</v>
      </c>
      <c r="H2" s="156" t="s">
        <v>171</v>
      </c>
      <c r="I2" s="69"/>
      <c r="J2" s="69"/>
    </row>
    <row r="3" spans="1:10" x14ac:dyDescent="0.25">
      <c r="A3" s="70">
        <v>1045</v>
      </c>
      <c r="B3" s="27">
        <v>3</v>
      </c>
      <c r="C3" s="74" t="s">
        <v>1796</v>
      </c>
      <c r="D3" s="2" t="s">
        <v>1797</v>
      </c>
      <c r="E3" s="2" t="s">
        <v>1798</v>
      </c>
      <c r="F3" s="2">
        <v>1981</v>
      </c>
      <c r="G3" s="2"/>
      <c r="H3" s="52">
        <v>8427</v>
      </c>
      <c r="I3" s="69"/>
      <c r="J3" s="69"/>
    </row>
    <row r="4" spans="1:10" ht="30" x14ac:dyDescent="0.25">
      <c r="A4" s="70">
        <v>1048</v>
      </c>
      <c r="B4" s="27">
        <v>3</v>
      </c>
      <c r="C4" s="74" t="s">
        <v>1799</v>
      </c>
      <c r="D4" s="2" t="s">
        <v>1800</v>
      </c>
      <c r="E4" s="21" t="s">
        <v>1801</v>
      </c>
      <c r="F4" s="2" t="s">
        <v>554</v>
      </c>
      <c r="G4" s="74"/>
      <c r="H4" s="51">
        <v>2991</v>
      </c>
      <c r="I4" s="73"/>
      <c r="J4" s="69"/>
    </row>
    <row r="5" spans="1:10" x14ac:dyDescent="0.25">
      <c r="A5" s="39">
        <v>3</v>
      </c>
      <c r="B5" s="39">
        <f>SUM(B3:B4)</f>
        <v>6</v>
      </c>
      <c r="C5" s="73"/>
      <c r="D5" s="73"/>
      <c r="E5" s="73"/>
      <c r="F5" s="73"/>
      <c r="G5" s="73"/>
      <c r="H5" s="75">
        <f>SUM(H3:H4)</f>
        <v>11418</v>
      </c>
      <c r="I5" s="73"/>
      <c r="J5" s="69"/>
    </row>
    <row r="6" spans="1:10" x14ac:dyDescent="0.25">
      <c r="A6" s="73"/>
      <c r="B6" s="73"/>
      <c r="C6" s="73"/>
      <c r="D6" s="73"/>
      <c r="E6" s="73"/>
      <c r="F6" s="73"/>
      <c r="G6" s="73"/>
      <c r="H6" s="73"/>
      <c r="I6" s="73"/>
      <c r="J6" s="69"/>
    </row>
    <row r="7" spans="1:10" x14ac:dyDescent="0.25">
      <c r="A7" s="41" t="s">
        <v>167</v>
      </c>
      <c r="B7" s="41" t="s">
        <v>168</v>
      </c>
      <c r="C7" s="73"/>
      <c r="D7" s="73"/>
      <c r="E7" s="73"/>
      <c r="F7" s="73"/>
      <c r="G7" s="73"/>
      <c r="H7" s="73"/>
      <c r="I7" s="73"/>
      <c r="J7" s="69"/>
    </row>
    <row r="8" spans="1:10" ht="26.25" x14ac:dyDescent="0.4">
      <c r="A8" s="42">
        <f>+A5</f>
        <v>3</v>
      </c>
      <c r="B8" s="42">
        <f>+B5</f>
        <v>6</v>
      </c>
      <c r="C8" s="76" t="s">
        <v>169</v>
      </c>
      <c r="D8" s="76"/>
      <c r="E8" s="76"/>
      <c r="F8" s="76"/>
      <c r="G8" s="76"/>
      <c r="H8" s="69"/>
      <c r="I8" s="69"/>
      <c r="J8" s="69"/>
    </row>
    <row r="9" spans="1:10" x14ac:dyDescent="0.25">
      <c r="A9" s="73"/>
      <c r="B9" s="73"/>
      <c r="C9" s="73"/>
      <c r="D9" s="73"/>
      <c r="E9" s="73"/>
      <c r="F9" s="73"/>
      <c r="G9" s="73"/>
      <c r="H9" s="73"/>
      <c r="I9" s="73"/>
      <c r="J9" s="73"/>
    </row>
    <row r="10" spans="1:10" x14ac:dyDescent="0.25">
      <c r="A10" s="73"/>
      <c r="B10" s="73"/>
      <c r="C10" s="73"/>
      <c r="D10" s="73"/>
      <c r="E10" s="73"/>
      <c r="F10" s="73"/>
      <c r="G10" s="73"/>
      <c r="H10" s="73"/>
      <c r="I10" s="73"/>
      <c r="J10" s="73"/>
    </row>
    <row r="11" spans="1:10" x14ac:dyDescent="0.25">
      <c r="A11" s="81"/>
      <c r="B11" s="81"/>
      <c r="C11" s="81"/>
      <c r="D11" s="81"/>
      <c r="E11" s="81"/>
      <c r="F11" s="81"/>
      <c r="G11" s="81"/>
      <c r="H11" s="81"/>
      <c r="I11" s="81"/>
      <c r="J11" s="81"/>
    </row>
    <row r="12" spans="1:10" x14ac:dyDescent="0.25">
      <c r="A12" s="73"/>
      <c r="B12" s="73"/>
      <c r="C12" s="73"/>
      <c r="D12" s="73"/>
      <c r="E12" s="73"/>
      <c r="F12" s="73"/>
      <c r="G12" s="73"/>
      <c r="H12" s="73"/>
      <c r="I12" s="73"/>
      <c r="J12" s="81"/>
    </row>
    <row r="13" spans="1:10" ht="21" x14ac:dyDescent="0.35">
      <c r="A13" s="41" t="s">
        <v>167</v>
      </c>
      <c r="B13" s="41" t="s">
        <v>168</v>
      </c>
      <c r="C13" s="73"/>
      <c r="D13" s="73"/>
      <c r="E13" s="73"/>
      <c r="F13" s="73"/>
      <c r="G13" s="82" t="s">
        <v>39</v>
      </c>
      <c r="H13" s="83">
        <f>+H5</f>
        <v>11418</v>
      </c>
      <c r="I13" s="73"/>
      <c r="J13" s="81"/>
    </row>
    <row r="14" spans="1:10" ht="26.25" x14ac:dyDescent="0.4">
      <c r="A14" s="42">
        <f>+A8</f>
        <v>3</v>
      </c>
      <c r="B14" s="42">
        <f>+B8</f>
        <v>6</v>
      </c>
      <c r="C14" s="84" t="s">
        <v>170</v>
      </c>
      <c r="D14" s="81"/>
      <c r="E14" s="81"/>
      <c r="F14" s="81"/>
      <c r="G14" s="81"/>
      <c r="H14" s="81"/>
      <c r="I14" s="81"/>
      <c r="J14" s="81"/>
    </row>
    <row r="16" spans="1:10" x14ac:dyDescent="0.25">
      <c r="E16" s="41" t="s">
        <v>167</v>
      </c>
      <c r="F16" s="41" t="s">
        <v>168</v>
      </c>
    </row>
    <row r="17" spans="5:8" ht="26.25" x14ac:dyDescent="0.4">
      <c r="E17" s="42">
        <f>+A14</f>
        <v>3</v>
      </c>
      <c r="F17" s="42">
        <f>+B14</f>
        <v>6</v>
      </c>
      <c r="G17" s="46" t="s">
        <v>2916</v>
      </c>
      <c r="H17" s="191">
        <f>+H13</f>
        <v>11418</v>
      </c>
    </row>
  </sheetData>
  <mergeCells count="1">
    <mergeCell ref="A1:J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J29"/>
  <sheetViews>
    <sheetView workbookViewId="0">
      <selection activeCell="C17" sqref="C17"/>
    </sheetView>
  </sheetViews>
  <sheetFormatPr baseColWidth="10" defaultColWidth="10.7109375" defaultRowHeight="15" x14ac:dyDescent="0.25"/>
  <cols>
    <col min="3" max="3" width="74.42578125" customWidth="1"/>
    <col min="4" max="4" width="25" customWidth="1"/>
    <col min="5" max="5" width="23.42578125" customWidth="1"/>
    <col min="6" max="6" width="18.85546875" customWidth="1"/>
    <col min="7" max="7" width="22.5703125" customWidth="1"/>
    <col min="8" max="8" width="28.7109375" customWidth="1"/>
    <col min="10" max="10" width="3.85546875" customWidth="1"/>
  </cols>
  <sheetData>
    <row r="1" spans="1:10" ht="27.75" x14ac:dyDescent="0.4">
      <c r="A1" s="232" t="s">
        <v>1806</v>
      </c>
      <c r="B1" s="232"/>
      <c r="C1" s="232"/>
      <c r="D1" s="232"/>
      <c r="E1" s="232"/>
      <c r="F1" s="232"/>
      <c r="G1" s="232"/>
      <c r="H1" s="232"/>
      <c r="I1" s="232"/>
      <c r="J1" s="232"/>
    </row>
    <row r="2" spans="1:10" ht="30" x14ac:dyDescent="0.25">
      <c r="A2" s="152" t="s">
        <v>33</v>
      </c>
      <c r="B2" s="150" t="s">
        <v>34</v>
      </c>
      <c r="C2" s="68" t="s">
        <v>32</v>
      </c>
      <c r="D2" s="23" t="s">
        <v>35</v>
      </c>
      <c r="E2" s="23" t="s">
        <v>36</v>
      </c>
      <c r="F2" s="23" t="s">
        <v>37</v>
      </c>
      <c r="G2" s="23" t="s">
        <v>38</v>
      </c>
      <c r="H2" s="156" t="s">
        <v>171</v>
      </c>
      <c r="I2" s="25"/>
      <c r="J2" s="25"/>
    </row>
    <row r="3" spans="1:10" ht="26.25" x14ac:dyDescent="0.25">
      <c r="A3" s="26">
        <v>1049</v>
      </c>
      <c r="B3" s="27">
        <v>5</v>
      </c>
      <c r="C3" s="28" t="s">
        <v>1802</v>
      </c>
      <c r="D3" s="28" t="s">
        <v>1803</v>
      </c>
      <c r="E3" s="64" t="s">
        <v>1804</v>
      </c>
      <c r="F3" s="28">
        <v>2011</v>
      </c>
      <c r="G3" s="28"/>
      <c r="H3" s="49">
        <v>1660</v>
      </c>
      <c r="J3" s="25"/>
    </row>
    <row r="4" spans="1:10" x14ac:dyDescent="0.25">
      <c r="A4" s="39">
        <v>1</v>
      </c>
      <c r="B4" s="39">
        <f>SUM(B3)</f>
        <v>5</v>
      </c>
      <c r="H4" s="40">
        <f>SUM(H3)</f>
        <v>1660</v>
      </c>
      <c r="J4" s="25"/>
    </row>
    <row r="5" spans="1:10" x14ac:dyDescent="0.25">
      <c r="J5" s="25"/>
    </row>
    <row r="6" spans="1:10" x14ac:dyDescent="0.25">
      <c r="A6" s="41" t="s">
        <v>167</v>
      </c>
      <c r="B6" s="41" t="s">
        <v>168</v>
      </c>
      <c r="J6" s="25"/>
    </row>
    <row r="7" spans="1:10" ht="26.25" x14ac:dyDescent="0.4">
      <c r="A7" s="42">
        <f>+A4</f>
        <v>1</v>
      </c>
      <c r="B7" s="42">
        <f>+B4</f>
        <v>5</v>
      </c>
      <c r="C7" s="43" t="s">
        <v>169</v>
      </c>
      <c r="D7" s="43"/>
      <c r="E7" s="43"/>
      <c r="F7" s="43"/>
      <c r="G7" s="43"/>
      <c r="H7" s="25"/>
      <c r="I7" s="25"/>
      <c r="J7" s="25"/>
    </row>
    <row r="10" spans="1:10" x14ac:dyDescent="0.25">
      <c r="A10" s="44"/>
      <c r="B10" s="44"/>
      <c r="C10" s="44"/>
      <c r="D10" s="44"/>
      <c r="E10" s="44"/>
      <c r="F10" s="44"/>
      <c r="G10" s="44"/>
      <c r="H10" s="44"/>
      <c r="I10" s="44"/>
      <c r="J10" s="44"/>
    </row>
    <row r="11" spans="1:10" x14ac:dyDescent="0.25">
      <c r="J11" s="44"/>
    </row>
    <row r="12" spans="1:10" ht="21" x14ac:dyDescent="0.35">
      <c r="A12" s="41" t="s">
        <v>167</v>
      </c>
      <c r="B12" s="41" t="s">
        <v>168</v>
      </c>
      <c r="G12" s="46" t="s">
        <v>39</v>
      </c>
      <c r="H12" s="47">
        <f>+H4</f>
        <v>1660</v>
      </c>
      <c r="J12" s="44"/>
    </row>
    <row r="13" spans="1:10" ht="26.25" x14ac:dyDescent="0.4">
      <c r="A13" s="42">
        <f>+A7</f>
        <v>1</v>
      </c>
      <c r="B13" s="42">
        <f>+B7</f>
        <v>5</v>
      </c>
      <c r="C13" s="48" t="s">
        <v>170</v>
      </c>
      <c r="D13" s="44"/>
      <c r="E13" s="44"/>
      <c r="F13" s="44"/>
      <c r="G13" s="44"/>
      <c r="H13" s="44"/>
      <c r="I13" s="44"/>
      <c r="J13" s="44"/>
    </row>
    <row r="16" spans="1:10" ht="27.75" x14ac:dyDescent="0.4">
      <c r="A16" s="232" t="s">
        <v>1807</v>
      </c>
      <c r="B16" s="232"/>
      <c r="C16" s="232"/>
      <c r="D16" s="232"/>
      <c r="E16" s="232"/>
      <c r="F16" s="232"/>
      <c r="G16" s="232"/>
      <c r="H16" s="232"/>
      <c r="I16" s="232"/>
      <c r="J16" s="232"/>
    </row>
    <row r="17" spans="1:10" ht="30" x14ac:dyDescent="0.25">
      <c r="A17" s="216" t="s">
        <v>33</v>
      </c>
      <c r="B17" s="214" t="s">
        <v>34</v>
      </c>
      <c r="C17" s="220" t="s">
        <v>32</v>
      </c>
      <c r="D17" s="197" t="s">
        <v>35</v>
      </c>
      <c r="E17" s="197" t="s">
        <v>36</v>
      </c>
      <c r="F17" s="197" t="s">
        <v>37</v>
      </c>
      <c r="G17" s="197" t="s">
        <v>38</v>
      </c>
      <c r="H17" s="215" t="s">
        <v>171</v>
      </c>
      <c r="I17" s="204"/>
      <c r="J17" s="204"/>
    </row>
    <row r="18" spans="1:10" ht="30" x14ac:dyDescent="0.25">
      <c r="A18" s="16">
        <v>1</v>
      </c>
      <c r="B18" s="209">
        <v>1</v>
      </c>
      <c r="C18" s="209" t="s">
        <v>2887</v>
      </c>
      <c r="D18" s="209" t="s">
        <v>2888</v>
      </c>
      <c r="E18" s="209" t="s">
        <v>952</v>
      </c>
      <c r="F18" s="209" t="s">
        <v>1923</v>
      </c>
      <c r="H18" s="219">
        <v>6451</v>
      </c>
      <c r="J18" s="200"/>
    </row>
    <row r="19" spans="1:10" x14ac:dyDescent="0.25">
      <c r="A19" s="39">
        <f>+A18</f>
        <v>1</v>
      </c>
      <c r="B19" s="39">
        <f>SUM(B18)</f>
        <v>1</v>
      </c>
      <c r="H19" s="182">
        <f>SUM(H18)</f>
        <v>6451</v>
      </c>
      <c r="J19" s="200"/>
    </row>
    <row r="20" spans="1:10" x14ac:dyDescent="0.25">
      <c r="A20" s="200"/>
      <c r="B20" s="200"/>
      <c r="C20" s="200"/>
      <c r="D20" s="200"/>
      <c r="E20" s="200"/>
      <c r="F20" s="200"/>
      <c r="G20" s="200"/>
      <c r="H20" s="200"/>
      <c r="I20" s="200"/>
      <c r="J20" s="200"/>
    </row>
    <row r="23" spans="1:10" x14ac:dyDescent="0.25">
      <c r="A23" s="81"/>
      <c r="B23" s="81"/>
      <c r="C23" s="81"/>
      <c r="D23" s="81"/>
      <c r="E23" s="81"/>
      <c r="F23" s="81"/>
      <c r="G23" s="81"/>
      <c r="H23" s="81"/>
      <c r="I23" s="81"/>
      <c r="J23" s="81"/>
    </row>
    <row r="24" spans="1:10" x14ac:dyDescent="0.25">
      <c r="A24" s="73"/>
      <c r="B24" s="73"/>
      <c r="C24" s="73"/>
      <c r="D24" s="73"/>
      <c r="E24" s="73"/>
      <c r="F24" s="73"/>
      <c r="G24" s="73"/>
      <c r="H24" s="73"/>
      <c r="I24" s="73"/>
      <c r="J24" s="81"/>
    </row>
    <row r="25" spans="1:10" ht="21" x14ac:dyDescent="0.35">
      <c r="A25" s="41" t="s">
        <v>167</v>
      </c>
      <c r="B25" s="41" t="s">
        <v>168</v>
      </c>
      <c r="C25" s="73"/>
      <c r="D25" s="73"/>
      <c r="E25" s="73"/>
      <c r="F25" s="73"/>
      <c r="G25" s="82" t="s">
        <v>39</v>
      </c>
      <c r="H25" s="194">
        <f>+H19</f>
        <v>6451</v>
      </c>
      <c r="I25" s="73"/>
      <c r="J25" s="81"/>
    </row>
    <row r="26" spans="1:10" ht="26.25" x14ac:dyDescent="0.4">
      <c r="A26" s="42">
        <f>+A19</f>
        <v>1</v>
      </c>
      <c r="B26" s="42">
        <f>+B19</f>
        <v>1</v>
      </c>
      <c r="C26" s="84" t="s">
        <v>170</v>
      </c>
      <c r="D26" s="81"/>
      <c r="E26" s="81"/>
      <c r="F26" s="81"/>
      <c r="G26" s="81"/>
      <c r="H26" s="81"/>
      <c r="I26" s="81"/>
      <c r="J26" s="81"/>
    </row>
    <row r="28" spans="1:10" x14ac:dyDescent="0.25">
      <c r="E28" s="41" t="s">
        <v>167</v>
      </c>
      <c r="F28" s="41" t="s">
        <v>168</v>
      </c>
    </row>
    <row r="29" spans="1:10" ht="26.25" x14ac:dyDescent="0.4">
      <c r="E29" s="42">
        <f>+A26+A13</f>
        <v>2</v>
      </c>
      <c r="F29" s="42">
        <f>+B26+B13</f>
        <v>6</v>
      </c>
      <c r="G29" s="46" t="s">
        <v>2916</v>
      </c>
      <c r="H29" s="191">
        <f>+H12+H25</f>
        <v>8111</v>
      </c>
    </row>
  </sheetData>
  <mergeCells count="2">
    <mergeCell ref="A1:J1"/>
    <mergeCell ref="A16:J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71"/>
  <sheetViews>
    <sheetView workbookViewId="0">
      <selection activeCell="D42" sqref="D42"/>
    </sheetView>
  </sheetViews>
  <sheetFormatPr baseColWidth="10" defaultColWidth="10.7109375" defaultRowHeight="15" x14ac:dyDescent="0.25"/>
  <cols>
    <col min="3" max="3" width="63.5703125" customWidth="1"/>
    <col min="4" max="4" width="57" customWidth="1"/>
    <col min="5" max="5" width="30" customWidth="1"/>
    <col min="6" max="6" width="19" customWidth="1"/>
    <col min="7" max="7" width="21.28515625" customWidth="1"/>
    <col min="8" max="8" width="19.42578125" customWidth="1"/>
    <col min="10" max="10" width="3.85546875" customWidth="1"/>
  </cols>
  <sheetData>
    <row r="1" spans="1:10" ht="27.75" x14ac:dyDescent="0.4">
      <c r="A1" s="232" t="s">
        <v>1806</v>
      </c>
      <c r="B1" s="232"/>
      <c r="C1" s="232"/>
      <c r="D1" s="232"/>
      <c r="E1" s="232"/>
      <c r="F1" s="232"/>
      <c r="G1" s="232"/>
      <c r="H1" s="232"/>
      <c r="I1" s="232"/>
      <c r="J1" s="232"/>
    </row>
    <row r="2" spans="1:10" x14ac:dyDescent="0.25">
      <c r="A2" s="22" t="s">
        <v>33</v>
      </c>
      <c r="B2" s="22" t="s">
        <v>34</v>
      </c>
      <c r="C2" s="23" t="s">
        <v>12</v>
      </c>
      <c r="D2" s="22" t="s">
        <v>35</v>
      </c>
      <c r="E2" s="7" t="s">
        <v>36</v>
      </c>
      <c r="F2" s="22" t="s">
        <v>37</v>
      </c>
      <c r="G2" s="22" t="s">
        <v>38</v>
      </c>
      <c r="H2" s="22" t="s">
        <v>171</v>
      </c>
      <c r="I2" s="25"/>
      <c r="J2" s="25"/>
    </row>
    <row r="3" spans="1:10" x14ac:dyDescent="0.25">
      <c r="A3" s="26">
        <v>83</v>
      </c>
      <c r="B3" s="27">
        <v>5</v>
      </c>
      <c r="C3" s="28" t="s">
        <v>172</v>
      </c>
      <c r="D3" s="6" t="s">
        <v>173</v>
      </c>
      <c r="E3" s="6" t="s">
        <v>174</v>
      </c>
      <c r="F3" s="6" t="s">
        <v>175</v>
      </c>
      <c r="G3" s="6" t="s">
        <v>43</v>
      </c>
      <c r="H3" s="49">
        <v>1310</v>
      </c>
      <c r="J3" s="25"/>
    </row>
    <row r="4" spans="1:10" x14ac:dyDescent="0.25">
      <c r="A4" s="26">
        <v>86</v>
      </c>
      <c r="B4" s="27">
        <v>5</v>
      </c>
      <c r="C4" s="28" t="s">
        <v>176</v>
      </c>
      <c r="D4" s="6" t="s">
        <v>177</v>
      </c>
      <c r="E4" s="6" t="s">
        <v>178</v>
      </c>
      <c r="F4" s="6" t="s">
        <v>179</v>
      </c>
      <c r="G4" s="6" t="s">
        <v>43</v>
      </c>
      <c r="H4" s="50">
        <v>5345</v>
      </c>
      <c r="J4" s="25"/>
    </row>
    <row r="5" spans="1:10" x14ac:dyDescent="0.25">
      <c r="A5" s="26">
        <v>90</v>
      </c>
      <c r="B5" s="27">
        <v>5</v>
      </c>
      <c r="C5" s="28" t="s">
        <v>180</v>
      </c>
      <c r="D5" s="6" t="s">
        <v>181</v>
      </c>
      <c r="E5" s="6" t="s">
        <v>182</v>
      </c>
      <c r="F5" s="6" t="s">
        <v>183</v>
      </c>
      <c r="G5" s="6" t="s">
        <v>43</v>
      </c>
      <c r="H5" s="51">
        <v>750</v>
      </c>
      <c r="J5" s="25"/>
    </row>
    <row r="6" spans="1:10" x14ac:dyDescent="0.25">
      <c r="A6" s="26">
        <v>92</v>
      </c>
      <c r="B6" s="27">
        <v>3</v>
      </c>
      <c r="C6" s="28" t="s">
        <v>184</v>
      </c>
      <c r="D6" s="6" t="s">
        <v>185</v>
      </c>
      <c r="E6" s="6" t="s">
        <v>186</v>
      </c>
      <c r="F6" s="6" t="s">
        <v>187</v>
      </c>
      <c r="G6" s="6" t="s">
        <v>43</v>
      </c>
      <c r="H6" s="52">
        <v>1944</v>
      </c>
      <c r="J6" s="25"/>
    </row>
    <row r="7" spans="1:10" x14ac:dyDescent="0.25">
      <c r="A7" s="39">
        <f>6-2</f>
        <v>4</v>
      </c>
      <c r="B7" s="39">
        <f>SUM(B3:B6)</f>
        <v>18</v>
      </c>
      <c r="H7" s="40">
        <f>SUM(H3:H6)</f>
        <v>9349</v>
      </c>
      <c r="J7" s="25"/>
    </row>
    <row r="8" spans="1:10" x14ac:dyDescent="0.25">
      <c r="J8" s="25"/>
    </row>
    <row r="9" spans="1:10" x14ac:dyDescent="0.25">
      <c r="A9" s="41" t="s">
        <v>167</v>
      </c>
      <c r="B9" s="41" t="s">
        <v>168</v>
      </c>
      <c r="J9" s="25"/>
    </row>
    <row r="10" spans="1:10" ht="26.25" x14ac:dyDescent="0.4">
      <c r="A10" s="42">
        <f>+A7</f>
        <v>4</v>
      </c>
      <c r="B10" s="42">
        <f>+B7</f>
        <v>18</v>
      </c>
      <c r="C10" s="53" t="s">
        <v>169</v>
      </c>
      <c r="D10" s="25"/>
      <c r="E10" s="25"/>
      <c r="F10" s="25"/>
      <c r="G10" s="25"/>
      <c r="H10" s="25"/>
      <c r="I10" s="25"/>
      <c r="J10" s="25"/>
    </row>
    <row r="12" spans="1:10" x14ac:dyDescent="0.25">
      <c r="A12" s="54" t="s">
        <v>188</v>
      </c>
      <c r="B12" s="54" t="s">
        <v>34</v>
      </c>
      <c r="C12" s="55" t="s">
        <v>12</v>
      </c>
      <c r="D12" s="54" t="s">
        <v>35</v>
      </c>
      <c r="E12" s="3" t="s">
        <v>36</v>
      </c>
      <c r="F12" s="54" t="s">
        <v>37</v>
      </c>
      <c r="G12" s="54" t="s">
        <v>38</v>
      </c>
      <c r="H12" s="54" t="s">
        <v>171</v>
      </c>
      <c r="I12" s="18"/>
      <c r="J12" s="18"/>
    </row>
    <row r="13" spans="1:10" x14ac:dyDescent="0.25">
      <c r="A13" s="6" t="s">
        <v>189</v>
      </c>
      <c r="B13" s="56">
        <v>3</v>
      </c>
      <c r="C13" s="6" t="s">
        <v>190</v>
      </c>
      <c r="D13" s="6" t="s">
        <v>191</v>
      </c>
      <c r="E13" s="6"/>
      <c r="F13" s="6" t="s">
        <v>192</v>
      </c>
      <c r="G13" s="6" t="s">
        <v>193</v>
      </c>
      <c r="H13" s="57">
        <v>2877</v>
      </c>
      <c r="J13" s="18"/>
    </row>
    <row r="14" spans="1:10" x14ac:dyDescent="0.25">
      <c r="A14" s="6" t="s">
        <v>189</v>
      </c>
      <c r="B14" s="56">
        <v>3</v>
      </c>
      <c r="C14" s="6" t="s">
        <v>194</v>
      </c>
      <c r="D14" s="6" t="s">
        <v>195</v>
      </c>
      <c r="E14" s="6"/>
      <c r="F14" s="6" t="s">
        <v>196</v>
      </c>
      <c r="G14" s="6" t="s">
        <v>193</v>
      </c>
      <c r="H14" s="57">
        <v>2340</v>
      </c>
      <c r="J14" s="18"/>
    </row>
    <row r="15" spans="1:10" ht="30" x14ac:dyDescent="0.25">
      <c r="A15" s="6" t="s">
        <v>189</v>
      </c>
      <c r="B15" s="56">
        <v>3</v>
      </c>
      <c r="C15" s="21" t="s">
        <v>197</v>
      </c>
      <c r="D15" s="21" t="s">
        <v>198</v>
      </c>
      <c r="E15" s="6"/>
      <c r="F15" s="6" t="s">
        <v>199</v>
      </c>
      <c r="G15" s="6" t="s">
        <v>193</v>
      </c>
      <c r="H15" s="57">
        <v>1104</v>
      </c>
      <c r="J15" s="18"/>
    </row>
    <row r="16" spans="1:10" x14ac:dyDescent="0.25">
      <c r="A16" s="6" t="s">
        <v>189</v>
      </c>
      <c r="B16" s="56">
        <v>3</v>
      </c>
      <c r="C16" s="6" t="s">
        <v>200</v>
      </c>
      <c r="D16" s="6" t="s">
        <v>201</v>
      </c>
      <c r="E16" s="6"/>
      <c r="F16" s="6" t="s">
        <v>202</v>
      </c>
      <c r="G16" s="6" t="s">
        <v>193</v>
      </c>
      <c r="H16" s="57">
        <v>2352</v>
      </c>
      <c r="J16" s="18"/>
    </row>
    <row r="17" spans="1:10" x14ac:dyDescent="0.25">
      <c r="A17" s="6" t="s">
        <v>189</v>
      </c>
      <c r="B17" s="56">
        <v>3</v>
      </c>
      <c r="C17" s="6" t="s">
        <v>203</v>
      </c>
      <c r="D17" s="6" t="s">
        <v>204</v>
      </c>
      <c r="E17" s="6"/>
      <c r="F17" s="6" t="s">
        <v>202</v>
      </c>
      <c r="G17" s="6" t="s">
        <v>193</v>
      </c>
      <c r="H17" s="57">
        <v>2439</v>
      </c>
      <c r="J17" s="18"/>
    </row>
    <row r="18" spans="1:10" x14ac:dyDescent="0.25">
      <c r="A18" s="6" t="s">
        <v>189</v>
      </c>
      <c r="B18" s="56">
        <v>3</v>
      </c>
      <c r="C18" s="6" t="s">
        <v>205</v>
      </c>
      <c r="D18" s="6" t="s">
        <v>206</v>
      </c>
      <c r="E18" s="6"/>
      <c r="F18" s="6" t="s">
        <v>207</v>
      </c>
      <c r="G18" s="6" t="s">
        <v>193</v>
      </c>
      <c r="H18" s="57">
        <v>1440</v>
      </c>
      <c r="J18" s="18"/>
    </row>
    <row r="19" spans="1:10" x14ac:dyDescent="0.25">
      <c r="A19" s="6" t="s">
        <v>189</v>
      </c>
      <c r="B19" s="56">
        <v>2</v>
      </c>
      <c r="C19" s="6" t="s">
        <v>208</v>
      </c>
      <c r="D19" s="6" t="s">
        <v>209</v>
      </c>
      <c r="E19" s="6"/>
      <c r="F19" s="6" t="s">
        <v>210</v>
      </c>
      <c r="G19" s="6" t="s">
        <v>211</v>
      </c>
      <c r="H19" s="57">
        <v>9480</v>
      </c>
      <c r="J19" s="18"/>
    </row>
    <row r="20" spans="1:10" ht="45" x14ac:dyDescent="0.25">
      <c r="A20" s="6" t="s">
        <v>189</v>
      </c>
      <c r="B20" s="56">
        <v>3</v>
      </c>
      <c r="C20" s="6" t="s">
        <v>212</v>
      </c>
      <c r="D20" s="21" t="s">
        <v>213</v>
      </c>
      <c r="E20" s="6"/>
      <c r="F20" s="6" t="s">
        <v>214</v>
      </c>
      <c r="G20" s="6" t="s">
        <v>215</v>
      </c>
      <c r="H20" s="57">
        <v>2025</v>
      </c>
      <c r="J20" s="18"/>
    </row>
    <row r="21" spans="1:10" x14ac:dyDescent="0.25">
      <c r="B21" s="8"/>
      <c r="G21" s="40"/>
      <c r="H21" s="40">
        <f>SUM(H13:H20)</f>
        <v>24057</v>
      </c>
      <c r="J21" s="18"/>
    </row>
    <row r="22" spans="1:10" x14ac:dyDescent="0.25">
      <c r="J22" s="18"/>
    </row>
    <row r="23" spans="1:10" x14ac:dyDescent="0.25">
      <c r="A23" s="6" t="s">
        <v>216</v>
      </c>
      <c r="B23" s="6">
        <v>3</v>
      </c>
      <c r="C23" s="6" t="s">
        <v>217</v>
      </c>
      <c r="D23" s="6" t="s">
        <v>218</v>
      </c>
      <c r="E23" s="6"/>
      <c r="F23" s="6">
        <v>2016</v>
      </c>
      <c r="G23" s="19"/>
      <c r="H23" s="57">
        <v>580.79999999999995</v>
      </c>
      <c r="J23" s="18"/>
    </row>
    <row r="24" spans="1:10" x14ac:dyDescent="0.25">
      <c r="A24" s="6" t="s">
        <v>216</v>
      </c>
      <c r="B24" s="6">
        <v>3</v>
      </c>
      <c r="C24" s="6" t="s">
        <v>219</v>
      </c>
      <c r="D24" s="6" t="s">
        <v>220</v>
      </c>
      <c r="E24" s="6"/>
      <c r="F24" s="6">
        <v>2017</v>
      </c>
      <c r="G24" s="19"/>
      <c r="H24" s="57">
        <v>1171.2</v>
      </c>
      <c r="J24" s="18"/>
    </row>
    <row r="25" spans="1:10" x14ac:dyDescent="0.25">
      <c r="H25" s="40">
        <f>SUM(H23:H24)</f>
        <v>1752</v>
      </c>
      <c r="J25" s="18"/>
    </row>
    <row r="26" spans="1:10" x14ac:dyDescent="0.25">
      <c r="J26" s="18"/>
    </row>
    <row r="27" spans="1:10" x14ac:dyDescent="0.25">
      <c r="A27" s="41" t="s">
        <v>167</v>
      </c>
      <c r="B27" s="41" t="s">
        <v>168</v>
      </c>
      <c r="J27" s="18"/>
    </row>
    <row r="28" spans="1:10" ht="26.25" x14ac:dyDescent="0.4">
      <c r="A28" s="42">
        <v>10</v>
      </c>
      <c r="B28" s="42">
        <v>29</v>
      </c>
      <c r="C28" s="58" t="s">
        <v>221</v>
      </c>
      <c r="D28" s="18"/>
      <c r="E28" s="18"/>
      <c r="F28" s="18"/>
      <c r="G28" s="18"/>
      <c r="H28" s="18"/>
      <c r="I28" s="18"/>
      <c r="J28" s="18"/>
    </row>
    <row r="29" spans="1:10" x14ac:dyDescent="0.25">
      <c r="A29" s="9"/>
    </row>
    <row r="30" spans="1:10" x14ac:dyDescent="0.25">
      <c r="A30" s="9"/>
    </row>
    <row r="31" spans="1:10" x14ac:dyDescent="0.25">
      <c r="A31" s="59"/>
      <c r="B31" s="44"/>
      <c r="C31" s="44"/>
      <c r="D31" s="44"/>
      <c r="E31" s="44"/>
      <c r="F31" s="44"/>
      <c r="G31" s="44"/>
      <c r="H31" s="44"/>
      <c r="I31" s="44"/>
      <c r="J31" s="44"/>
    </row>
    <row r="32" spans="1:10" x14ac:dyDescent="0.25">
      <c r="A32" s="9"/>
      <c r="J32" s="44"/>
    </row>
    <row r="33" spans="1:10" ht="21" x14ac:dyDescent="0.35">
      <c r="A33" s="41" t="s">
        <v>167</v>
      </c>
      <c r="B33" s="41" t="s">
        <v>168</v>
      </c>
      <c r="G33" s="46" t="s">
        <v>39</v>
      </c>
      <c r="H33" s="47">
        <f>+H7+H21+H25</f>
        <v>35158</v>
      </c>
      <c r="J33" s="44"/>
    </row>
    <row r="34" spans="1:10" ht="26.25" x14ac:dyDescent="0.4">
      <c r="A34" s="42">
        <f>+A10+A28</f>
        <v>14</v>
      </c>
      <c r="B34" s="42">
        <f>+B10+B28</f>
        <v>47</v>
      </c>
      <c r="C34" s="48" t="s">
        <v>170</v>
      </c>
      <c r="D34" s="44"/>
      <c r="E34" s="44"/>
      <c r="F34" s="44"/>
      <c r="G34" s="44"/>
      <c r="H34" s="44"/>
      <c r="I34" s="44"/>
      <c r="J34" s="44"/>
    </row>
    <row r="37" spans="1:10" ht="27.75" x14ac:dyDescent="0.4">
      <c r="A37" s="232" t="s">
        <v>1807</v>
      </c>
      <c r="B37" s="232"/>
      <c r="C37" s="232"/>
      <c r="D37" s="232"/>
      <c r="E37" s="232"/>
      <c r="F37" s="232"/>
      <c r="G37" s="232"/>
      <c r="H37" s="232"/>
      <c r="I37" s="232"/>
      <c r="J37" s="232"/>
    </row>
    <row r="38" spans="1:10" x14ac:dyDescent="0.25">
      <c r="A38" s="196" t="s">
        <v>33</v>
      </c>
      <c r="B38" s="196" t="s">
        <v>34</v>
      </c>
      <c r="C38" s="197" t="s">
        <v>12</v>
      </c>
      <c r="D38" s="196" t="s">
        <v>35</v>
      </c>
      <c r="E38" s="198" t="s">
        <v>36</v>
      </c>
      <c r="F38" s="196" t="s">
        <v>37</v>
      </c>
      <c r="G38" s="196" t="s">
        <v>38</v>
      </c>
      <c r="H38" s="196" t="s">
        <v>171</v>
      </c>
      <c r="I38" s="200"/>
      <c r="J38" s="200"/>
    </row>
    <row r="39" spans="1:10" x14ac:dyDescent="0.25">
      <c r="A39" s="2">
        <v>1</v>
      </c>
      <c r="B39" s="235">
        <v>1</v>
      </c>
      <c r="C39" s="235" t="s">
        <v>1820</v>
      </c>
      <c r="D39" s="235" t="s">
        <v>1821</v>
      </c>
      <c r="E39" s="235" t="s">
        <v>1822</v>
      </c>
      <c r="F39" s="235" t="s">
        <v>1823</v>
      </c>
      <c r="G39" s="2"/>
      <c r="H39" s="236">
        <v>437.75</v>
      </c>
      <c r="J39" s="200"/>
    </row>
    <row r="40" spans="1:10" x14ac:dyDescent="0.25">
      <c r="A40" s="2">
        <f>+A39+1</f>
        <v>2</v>
      </c>
      <c r="B40" s="174">
        <v>9</v>
      </c>
      <c r="C40" s="174" t="s">
        <v>1824</v>
      </c>
      <c r="D40" s="174" t="s">
        <v>1825</v>
      </c>
      <c r="E40" s="174" t="s">
        <v>251</v>
      </c>
      <c r="F40" s="174" t="s">
        <v>1823</v>
      </c>
      <c r="G40" s="2"/>
      <c r="H40" s="173">
        <v>4860</v>
      </c>
      <c r="J40" s="200"/>
    </row>
    <row r="41" spans="1:10" x14ac:dyDescent="0.25">
      <c r="A41" s="2">
        <f t="shared" ref="A41:A60" si="0">+A40+1</f>
        <v>3</v>
      </c>
      <c r="B41" s="174">
        <v>1</v>
      </c>
      <c r="C41" s="174" t="s">
        <v>1826</v>
      </c>
      <c r="D41" s="174" t="s">
        <v>1830</v>
      </c>
      <c r="E41" s="174" t="s">
        <v>1839</v>
      </c>
      <c r="F41" s="174" t="s">
        <v>1835</v>
      </c>
      <c r="G41" s="2"/>
      <c r="H41" s="173">
        <v>2600</v>
      </c>
      <c r="J41" s="200"/>
    </row>
    <row r="42" spans="1:10" x14ac:dyDescent="0.25">
      <c r="A42" s="2">
        <f t="shared" si="0"/>
        <v>4</v>
      </c>
      <c r="B42" s="174">
        <v>1</v>
      </c>
      <c r="C42" s="174" t="s">
        <v>1827</v>
      </c>
      <c r="D42" s="174" t="s">
        <v>1831</v>
      </c>
      <c r="E42" s="174" t="s">
        <v>1839</v>
      </c>
      <c r="F42" s="174" t="s">
        <v>1836</v>
      </c>
      <c r="G42" s="2"/>
      <c r="H42" s="173">
        <v>1416</v>
      </c>
      <c r="J42" s="200"/>
    </row>
    <row r="43" spans="1:10" x14ac:dyDescent="0.25">
      <c r="A43" s="2">
        <f t="shared" si="0"/>
        <v>5</v>
      </c>
      <c r="B43" s="174">
        <v>1</v>
      </c>
      <c r="C43" s="174" t="s">
        <v>1827</v>
      </c>
      <c r="D43" s="174" t="s">
        <v>1832</v>
      </c>
      <c r="E43" s="174" t="s">
        <v>1840</v>
      </c>
      <c r="F43" s="174" t="s">
        <v>1837</v>
      </c>
      <c r="G43" s="2"/>
      <c r="H43" s="173">
        <v>2064</v>
      </c>
      <c r="J43" s="200"/>
    </row>
    <row r="44" spans="1:10" x14ac:dyDescent="0.25">
      <c r="A44" s="2">
        <f t="shared" si="0"/>
        <v>6</v>
      </c>
      <c r="B44" s="174">
        <v>1</v>
      </c>
      <c r="C44" s="174" t="s">
        <v>1828</v>
      </c>
      <c r="D44" s="174" t="s">
        <v>1833</v>
      </c>
      <c r="E44" s="174" t="s">
        <v>1840</v>
      </c>
      <c r="F44" s="174" t="s">
        <v>1837</v>
      </c>
      <c r="G44" s="2"/>
      <c r="H44" s="173">
        <v>1416</v>
      </c>
      <c r="J44" s="200"/>
    </row>
    <row r="45" spans="1:10" x14ac:dyDescent="0.25">
      <c r="A45" s="2">
        <f t="shared" si="0"/>
        <v>7</v>
      </c>
      <c r="B45" s="174">
        <v>1</v>
      </c>
      <c r="C45" s="174" t="s">
        <v>1829</v>
      </c>
      <c r="D45" s="174" t="s">
        <v>1834</v>
      </c>
      <c r="E45" s="174" t="s">
        <v>1841</v>
      </c>
      <c r="F45" s="174" t="s">
        <v>1838</v>
      </c>
      <c r="G45" s="2"/>
      <c r="H45" s="173">
        <v>608</v>
      </c>
      <c r="J45" s="200"/>
    </row>
    <row r="46" spans="1:10" x14ac:dyDescent="0.25">
      <c r="A46" s="2">
        <f t="shared" si="0"/>
        <v>8</v>
      </c>
      <c r="B46" s="174">
        <v>2</v>
      </c>
      <c r="C46" s="174" t="s">
        <v>1842</v>
      </c>
      <c r="D46" s="174" t="s">
        <v>1849</v>
      </c>
      <c r="E46" s="174" t="s">
        <v>1856</v>
      </c>
      <c r="F46" s="174" t="s">
        <v>1853</v>
      </c>
      <c r="G46" s="2"/>
      <c r="H46" s="173">
        <v>8320</v>
      </c>
      <c r="J46" s="200"/>
    </row>
    <row r="47" spans="1:10" x14ac:dyDescent="0.25">
      <c r="A47" s="2">
        <f t="shared" si="0"/>
        <v>9</v>
      </c>
      <c r="B47" s="174">
        <v>2</v>
      </c>
      <c r="C47" s="174" t="s">
        <v>1843</v>
      </c>
      <c r="D47" s="174" t="s">
        <v>1849</v>
      </c>
      <c r="E47" s="174" t="s">
        <v>1856</v>
      </c>
      <c r="F47" s="174" t="s">
        <v>1838</v>
      </c>
      <c r="G47" s="2"/>
      <c r="H47" s="173">
        <v>9600</v>
      </c>
      <c r="J47" s="200"/>
    </row>
    <row r="48" spans="1:10" x14ac:dyDescent="0.25">
      <c r="A48" s="2">
        <f t="shared" si="0"/>
        <v>10</v>
      </c>
      <c r="B48" s="174">
        <v>2</v>
      </c>
      <c r="C48" s="174" t="s">
        <v>1844</v>
      </c>
      <c r="D48" s="174" t="s">
        <v>1850</v>
      </c>
      <c r="E48" s="174" t="s">
        <v>1856</v>
      </c>
      <c r="F48" s="174" t="s">
        <v>1854</v>
      </c>
      <c r="G48" s="2"/>
      <c r="H48" s="173">
        <v>7904</v>
      </c>
      <c r="J48" s="200"/>
    </row>
    <row r="49" spans="1:10" x14ac:dyDescent="0.25">
      <c r="A49" s="2">
        <f t="shared" si="0"/>
        <v>11</v>
      </c>
      <c r="B49" s="174">
        <v>2</v>
      </c>
      <c r="C49" s="174" t="s">
        <v>1845</v>
      </c>
      <c r="D49" s="174" t="s">
        <v>1850</v>
      </c>
      <c r="E49" s="174" t="s">
        <v>1856</v>
      </c>
      <c r="F49" s="174" t="s">
        <v>1835</v>
      </c>
      <c r="G49" s="2"/>
      <c r="H49" s="173">
        <v>7200</v>
      </c>
      <c r="J49" s="200"/>
    </row>
    <row r="50" spans="1:10" x14ac:dyDescent="0.25">
      <c r="A50" s="2">
        <f t="shared" si="0"/>
        <v>12</v>
      </c>
      <c r="B50" s="174">
        <v>2</v>
      </c>
      <c r="C50" s="174" t="s">
        <v>1846</v>
      </c>
      <c r="D50" s="174" t="s">
        <v>1849</v>
      </c>
      <c r="E50" s="174" t="s">
        <v>1856</v>
      </c>
      <c r="F50" s="174" t="s">
        <v>1854</v>
      </c>
      <c r="G50" s="2"/>
      <c r="H50" s="173">
        <v>7600</v>
      </c>
      <c r="J50" s="200"/>
    </row>
    <row r="51" spans="1:10" x14ac:dyDescent="0.25">
      <c r="A51" s="2">
        <f t="shared" si="0"/>
        <v>13</v>
      </c>
      <c r="B51" s="174">
        <v>2</v>
      </c>
      <c r="C51" s="174" t="s">
        <v>1847</v>
      </c>
      <c r="D51" s="174" t="s">
        <v>1851</v>
      </c>
      <c r="E51" s="174" t="s">
        <v>1856</v>
      </c>
      <c r="F51" s="174" t="s">
        <v>1854</v>
      </c>
      <c r="G51" s="2"/>
      <c r="H51" s="173">
        <v>6080</v>
      </c>
      <c r="J51" s="200"/>
    </row>
    <row r="52" spans="1:10" x14ac:dyDescent="0.25">
      <c r="A52" s="2">
        <f t="shared" si="0"/>
        <v>14</v>
      </c>
      <c r="B52" s="174">
        <v>2</v>
      </c>
      <c r="C52" s="174" t="s">
        <v>1848</v>
      </c>
      <c r="D52" s="174" t="s">
        <v>1852</v>
      </c>
      <c r="E52" s="174" t="s">
        <v>1857</v>
      </c>
      <c r="F52" s="174" t="s">
        <v>1855</v>
      </c>
      <c r="G52" s="2"/>
      <c r="H52" s="173">
        <v>1216</v>
      </c>
      <c r="J52" s="200"/>
    </row>
    <row r="53" spans="1:10" x14ac:dyDescent="0.25">
      <c r="A53" s="2">
        <f t="shared" si="0"/>
        <v>15</v>
      </c>
      <c r="B53" s="235">
        <v>1</v>
      </c>
      <c r="C53" s="235" t="s">
        <v>2505</v>
      </c>
      <c r="D53" s="235" t="s">
        <v>2513</v>
      </c>
      <c r="E53" s="235" t="s">
        <v>2520</v>
      </c>
      <c r="F53" s="235" t="s">
        <v>1884</v>
      </c>
      <c r="G53" s="2"/>
      <c r="H53" s="236">
        <v>758.2</v>
      </c>
      <c r="J53" s="200"/>
    </row>
    <row r="54" spans="1:10" x14ac:dyDescent="0.25">
      <c r="A54" s="2">
        <f t="shared" si="0"/>
        <v>16</v>
      </c>
      <c r="B54" s="235">
        <v>1</v>
      </c>
      <c r="C54" s="235" t="s">
        <v>2506</v>
      </c>
      <c r="D54" s="235" t="s">
        <v>2514</v>
      </c>
      <c r="E54" s="235" t="s">
        <v>2520</v>
      </c>
      <c r="F54" s="235" t="s">
        <v>1885</v>
      </c>
      <c r="G54" s="2"/>
      <c r="H54" s="236">
        <v>440.3</v>
      </c>
      <c r="J54" s="200"/>
    </row>
    <row r="55" spans="1:10" x14ac:dyDescent="0.25">
      <c r="A55" s="2">
        <f t="shared" si="0"/>
        <v>17</v>
      </c>
      <c r="B55" s="235">
        <v>1</v>
      </c>
      <c r="C55" s="235" t="s">
        <v>2507</v>
      </c>
      <c r="D55" s="235" t="s">
        <v>2515</v>
      </c>
      <c r="E55" s="235" t="s">
        <v>1329</v>
      </c>
      <c r="F55" s="235" t="s">
        <v>1884</v>
      </c>
      <c r="G55" s="2"/>
      <c r="H55" s="236">
        <v>1102.45</v>
      </c>
      <c r="J55" s="200"/>
    </row>
    <row r="56" spans="1:10" x14ac:dyDescent="0.25">
      <c r="A56" s="2">
        <f t="shared" si="0"/>
        <v>18</v>
      </c>
      <c r="B56" s="235">
        <v>1</v>
      </c>
      <c r="C56" s="235" t="s">
        <v>2508</v>
      </c>
      <c r="D56" s="235" t="s">
        <v>2516</v>
      </c>
      <c r="E56" s="235" t="s">
        <v>1822</v>
      </c>
      <c r="F56" s="235" t="s">
        <v>1885</v>
      </c>
      <c r="G56" s="2"/>
      <c r="H56" s="236">
        <v>352.75</v>
      </c>
      <c r="J56" s="200"/>
    </row>
    <row r="57" spans="1:10" x14ac:dyDescent="0.25">
      <c r="A57" s="2">
        <f t="shared" si="0"/>
        <v>19</v>
      </c>
      <c r="B57" s="235">
        <v>1</v>
      </c>
      <c r="C57" s="235" t="s">
        <v>2509</v>
      </c>
      <c r="D57" s="235" t="s">
        <v>2516</v>
      </c>
      <c r="E57" s="235" t="s">
        <v>2520</v>
      </c>
      <c r="F57" s="235" t="s">
        <v>1885</v>
      </c>
      <c r="G57" s="2"/>
      <c r="H57" s="236">
        <v>346.8</v>
      </c>
      <c r="J57" s="200"/>
    </row>
    <row r="58" spans="1:10" x14ac:dyDescent="0.25">
      <c r="A58" s="2">
        <f t="shared" si="0"/>
        <v>20</v>
      </c>
      <c r="B58" s="235">
        <v>1</v>
      </c>
      <c r="C58" s="235" t="s">
        <v>2510</v>
      </c>
      <c r="D58" s="235" t="s">
        <v>2517</v>
      </c>
      <c r="E58" s="235" t="s">
        <v>277</v>
      </c>
      <c r="F58" s="235" t="s">
        <v>1896</v>
      </c>
      <c r="G58" s="2"/>
      <c r="H58" s="236">
        <v>500.65</v>
      </c>
      <c r="J58" s="200"/>
    </row>
    <row r="59" spans="1:10" x14ac:dyDescent="0.25">
      <c r="A59" s="2">
        <f t="shared" si="0"/>
        <v>21</v>
      </c>
      <c r="B59" s="235">
        <v>1</v>
      </c>
      <c r="C59" s="235" t="s">
        <v>2511</v>
      </c>
      <c r="D59" s="235" t="s">
        <v>2518</v>
      </c>
      <c r="E59" s="235" t="s">
        <v>277</v>
      </c>
      <c r="F59" s="235" t="s">
        <v>1896</v>
      </c>
      <c r="G59" s="2"/>
      <c r="H59" s="236">
        <v>407.15</v>
      </c>
      <c r="J59" s="200"/>
    </row>
    <row r="60" spans="1:10" x14ac:dyDescent="0.25">
      <c r="A60" s="2">
        <f t="shared" si="0"/>
        <v>22</v>
      </c>
      <c r="B60" s="235">
        <v>1</v>
      </c>
      <c r="C60" s="235" t="s">
        <v>2512</v>
      </c>
      <c r="D60" s="235" t="s">
        <v>2519</v>
      </c>
      <c r="E60" s="235" t="s">
        <v>277</v>
      </c>
      <c r="F60" s="235" t="s">
        <v>1911</v>
      </c>
      <c r="G60" s="2"/>
      <c r="H60" s="236">
        <v>220.15</v>
      </c>
      <c r="J60" s="200"/>
    </row>
    <row r="61" spans="1:10" x14ac:dyDescent="0.25">
      <c r="A61" s="180">
        <f>+A60</f>
        <v>22</v>
      </c>
      <c r="B61" s="190">
        <f>SUM(B39:B60)</f>
        <v>37</v>
      </c>
      <c r="C61" s="180"/>
      <c r="D61" s="180"/>
      <c r="E61" s="180"/>
      <c r="F61" s="180"/>
      <c r="G61" s="180"/>
      <c r="H61" s="188">
        <f>SUM(H39:H60)</f>
        <v>65450.200000000004</v>
      </c>
      <c r="J61" s="200"/>
    </row>
    <row r="62" spans="1:10" x14ac:dyDescent="0.25">
      <c r="A62" s="200"/>
      <c r="B62" s="200"/>
      <c r="C62" s="200"/>
      <c r="D62" s="200"/>
      <c r="E62" s="200"/>
      <c r="F62" s="200"/>
      <c r="G62" s="200"/>
      <c r="H62" s="200"/>
      <c r="I62" s="200"/>
      <c r="J62" s="200"/>
    </row>
    <row r="65" spans="1:10" x14ac:dyDescent="0.25">
      <c r="A65" s="189"/>
      <c r="B65" s="186"/>
      <c r="C65" s="186"/>
      <c r="D65" s="186"/>
      <c r="E65" s="186"/>
      <c r="F65" s="186"/>
      <c r="G65" s="186"/>
      <c r="H65" s="186"/>
      <c r="I65" s="186"/>
      <c r="J65" s="186"/>
    </row>
    <row r="66" spans="1:10" x14ac:dyDescent="0.25">
      <c r="A66" s="9"/>
      <c r="J66" s="186"/>
    </row>
    <row r="67" spans="1:10" ht="21" x14ac:dyDescent="0.35">
      <c r="A67" s="41" t="s">
        <v>167</v>
      </c>
      <c r="B67" s="41" t="s">
        <v>168</v>
      </c>
      <c r="G67" s="46" t="s">
        <v>39</v>
      </c>
      <c r="H67" s="191">
        <f>+H61</f>
        <v>65450.200000000004</v>
      </c>
      <c r="J67" s="186"/>
    </row>
    <row r="68" spans="1:10" ht="26.25" x14ac:dyDescent="0.4">
      <c r="A68" s="42">
        <f>+A61</f>
        <v>22</v>
      </c>
      <c r="B68" s="42">
        <f>+B61</f>
        <v>37</v>
      </c>
      <c r="C68" s="187" t="s">
        <v>170</v>
      </c>
      <c r="D68" s="186"/>
      <c r="E68" s="186"/>
      <c r="F68" s="186"/>
      <c r="G68" s="186"/>
      <c r="H68" s="186"/>
      <c r="I68" s="186"/>
      <c r="J68" s="186"/>
    </row>
    <row r="70" spans="1:10" x14ac:dyDescent="0.25">
      <c r="E70" s="41" t="s">
        <v>167</v>
      </c>
      <c r="F70" s="41" t="s">
        <v>168</v>
      </c>
    </row>
    <row r="71" spans="1:10" ht="26.25" x14ac:dyDescent="0.4">
      <c r="E71" s="42">
        <f>+A68+A34</f>
        <v>36</v>
      </c>
      <c r="F71" s="42">
        <f>+B68+B34</f>
        <v>84</v>
      </c>
      <c r="G71" s="46" t="s">
        <v>2916</v>
      </c>
      <c r="H71" s="191">
        <f>+H33+H67</f>
        <v>100608.20000000001</v>
      </c>
    </row>
  </sheetData>
  <mergeCells count="2">
    <mergeCell ref="A1:J1"/>
    <mergeCell ref="A37:J3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J76"/>
  <sheetViews>
    <sheetView workbookViewId="0">
      <selection activeCell="F77" sqref="F77"/>
    </sheetView>
  </sheetViews>
  <sheetFormatPr baseColWidth="10" defaultColWidth="10.7109375" defaultRowHeight="15" x14ac:dyDescent="0.25"/>
  <cols>
    <col min="3" max="3" width="78.28515625" customWidth="1"/>
    <col min="4" max="4" width="47.85546875" customWidth="1"/>
    <col min="5" max="5" width="31" customWidth="1"/>
    <col min="6" max="6" width="15" customWidth="1"/>
    <col min="7" max="7" width="17" customWidth="1"/>
    <col min="8" max="8" width="18.140625" customWidth="1"/>
    <col min="10" max="10" width="3.85546875" customWidth="1"/>
  </cols>
  <sheetData>
    <row r="1" spans="1:10" ht="27.75" x14ac:dyDescent="0.4">
      <c r="A1" s="232" t="s">
        <v>1806</v>
      </c>
      <c r="B1" s="232"/>
      <c r="C1" s="232"/>
      <c r="D1" s="232"/>
      <c r="E1" s="232"/>
      <c r="F1" s="232"/>
      <c r="G1" s="232"/>
      <c r="H1" s="232"/>
      <c r="I1" s="232"/>
      <c r="J1" s="232"/>
    </row>
    <row r="2" spans="1:10" x14ac:dyDescent="0.25">
      <c r="A2" s="7" t="s">
        <v>33</v>
      </c>
      <c r="B2" s="7" t="s">
        <v>34</v>
      </c>
      <c r="C2" s="23" t="s">
        <v>13</v>
      </c>
      <c r="D2" s="7" t="s">
        <v>35</v>
      </c>
      <c r="E2" s="7" t="s">
        <v>36</v>
      </c>
      <c r="F2" s="7" t="s">
        <v>37</v>
      </c>
      <c r="G2" s="7" t="s">
        <v>38</v>
      </c>
      <c r="H2" s="7" t="s">
        <v>171</v>
      </c>
      <c r="I2" s="69"/>
      <c r="J2" s="69"/>
    </row>
    <row r="3" spans="1:10" x14ac:dyDescent="0.25">
      <c r="A3" s="70">
        <v>95</v>
      </c>
      <c r="B3" s="71">
        <v>4</v>
      </c>
      <c r="C3" s="72" t="s">
        <v>222</v>
      </c>
      <c r="D3" s="61" t="s">
        <v>223</v>
      </c>
      <c r="E3" s="62" t="s">
        <v>42</v>
      </c>
      <c r="F3" s="62">
        <v>2015</v>
      </c>
      <c r="G3" s="61" t="s">
        <v>47</v>
      </c>
      <c r="H3" s="51">
        <v>568</v>
      </c>
      <c r="I3" s="73"/>
      <c r="J3" s="69"/>
    </row>
    <row r="4" spans="1:10" x14ac:dyDescent="0.25">
      <c r="A4" s="70">
        <v>96</v>
      </c>
      <c r="B4" s="71">
        <v>3</v>
      </c>
      <c r="C4" s="74" t="s">
        <v>224</v>
      </c>
      <c r="D4" s="2" t="s">
        <v>225</v>
      </c>
      <c r="E4" s="2" t="s">
        <v>226</v>
      </c>
      <c r="F4" s="29" t="s">
        <v>227</v>
      </c>
      <c r="G4" s="61" t="s">
        <v>43</v>
      </c>
      <c r="H4" s="63">
        <v>799.19999999999993</v>
      </c>
      <c r="I4" s="73"/>
      <c r="J4" s="69"/>
    </row>
    <row r="5" spans="1:10" x14ac:dyDescent="0.25">
      <c r="A5" s="70">
        <v>97</v>
      </c>
      <c r="B5" s="71">
        <v>3</v>
      </c>
      <c r="C5" s="74" t="s">
        <v>228</v>
      </c>
      <c r="D5" s="2" t="s">
        <v>229</v>
      </c>
      <c r="E5" s="2" t="s">
        <v>230</v>
      </c>
      <c r="F5" s="29">
        <v>2012</v>
      </c>
      <c r="G5" s="61" t="s">
        <v>47</v>
      </c>
      <c r="H5" s="50">
        <v>1305</v>
      </c>
      <c r="I5" s="73"/>
      <c r="J5" s="69"/>
    </row>
    <row r="6" spans="1:10" x14ac:dyDescent="0.25">
      <c r="A6" s="70">
        <v>98</v>
      </c>
      <c r="B6" s="71">
        <v>3</v>
      </c>
      <c r="C6" s="74" t="s">
        <v>231</v>
      </c>
      <c r="D6" s="2" t="s">
        <v>232</v>
      </c>
      <c r="E6" s="2" t="s">
        <v>233</v>
      </c>
      <c r="F6" s="29">
        <v>2007</v>
      </c>
      <c r="G6" s="61" t="s">
        <v>47</v>
      </c>
      <c r="H6" s="65">
        <v>318</v>
      </c>
      <c r="I6" s="73"/>
      <c r="J6" s="69"/>
    </row>
    <row r="7" spans="1:10" x14ac:dyDescent="0.25">
      <c r="A7" s="39">
        <f>6-2</f>
        <v>4</v>
      </c>
      <c r="B7" s="66">
        <f>SUM(B3:B6)</f>
        <v>13</v>
      </c>
      <c r="C7" s="73"/>
      <c r="D7" s="73"/>
      <c r="E7" s="73"/>
      <c r="F7" s="73"/>
      <c r="G7" s="73"/>
      <c r="H7" s="75">
        <f>SUM(H3:H6)</f>
        <v>2990.2</v>
      </c>
      <c r="I7" s="73"/>
      <c r="J7" s="69"/>
    </row>
    <row r="8" spans="1:10" x14ac:dyDescent="0.25">
      <c r="A8" s="73"/>
      <c r="B8" s="73"/>
      <c r="C8" s="73"/>
      <c r="D8" s="75"/>
      <c r="E8" s="73"/>
      <c r="F8" s="73"/>
      <c r="G8" s="73"/>
      <c r="H8" s="73"/>
      <c r="I8" s="73"/>
      <c r="J8" s="69"/>
    </row>
    <row r="9" spans="1:10" x14ac:dyDescent="0.25">
      <c r="A9" s="41" t="s">
        <v>167</v>
      </c>
      <c r="B9" s="41" t="s">
        <v>168</v>
      </c>
      <c r="C9" s="73"/>
      <c r="D9" s="73"/>
      <c r="E9" s="73"/>
      <c r="F9" s="73"/>
      <c r="G9" s="73"/>
      <c r="H9" s="73"/>
      <c r="I9" s="73"/>
      <c r="J9" s="69"/>
    </row>
    <row r="10" spans="1:10" ht="26.25" x14ac:dyDescent="0.4">
      <c r="A10" s="42">
        <f>+A7</f>
        <v>4</v>
      </c>
      <c r="B10" s="42">
        <f>+B7</f>
        <v>13</v>
      </c>
      <c r="C10" s="76" t="s">
        <v>169</v>
      </c>
      <c r="D10" s="69"/>
      <c r="E10" s="69"/>
      <c r="F10" s="69"/>
      <c r="G10" s="69"/>
      <c r="H10" s="69"/>
      <c r="I10" s="69"/>
      <c r="J10" s="69"/>
    </row>
    <row r="11" spans="1:10" x14ac:dyDescent="0.25">
      <c r="A11" s="73"/>
      <c r="B11" s="73"/>
      <c r="C11" s="73"/>
      <c r="D11" s="73"/>
      <c r="E11" s="73"/>
      <c r="F11" s="73"/>
      <c r="G11" s="73"/>
      <c r="H11" s="73"/>
      <c r="I11" s="73"/>
      <c r="J11" s="73"/>
    </row>
    <row r="12" spans="1:10" x14ac:dyDescent="0.25">
      <c r="A12" s="3" t="s">
        <v>33</v>
      </c>
      <c r="B12" s="67" t="s">
        <v>34</v>
      </c>
      <c r="C12" s="55" t="s">
        <v>13</v>
      </c>
      <c r="D12" s="3" t="s">
        <v>35</v>
      </c>
      <c r="E12" s="3" t="s">
        <v>36</v>
      </c>
      <c r="F12" s="3" t="s">
        <v>37</v>
      </c>
      <c r="G12" s="3" t="s">
        <v>38</v>
      </c>
      <c r="H12" s="3" t="s">
        <v>39</v>
      </c>
      <c r="I12" s="77"/>
      <c r="J12" s="77"/>
    </row>
    <row r="13" spans="1:10" x14ac:dyDescent="0.25">
      <c r="A13" s="2" t="s">
        <v>216</v>
      </c>
      <c r="B13" s="2">
        <v>3</v>
      </c>
      <c r="C13" s="2" t="s">
        <v>234</v>
      </c>
      <c r="D13" s="2" t="s">
        <v>235</v>
      </c>
      <c r="E13" s="2">
        <v>2015</v>
      </c>
      <c r="F13" s="2"/>
      <c r="G13" s="5"/>
      <c r="H13" s="78">
        <v>1068</v>
      </c>
      <c r="I13" s="73"/>
      <c r="J13" s="77"/>
    </row>
    <row r="14" spans="1:10" x14ac:dyDescent="0.25">
      <c r="A14" s="2" t="s">
        <v>216</v>
      </c>
      <c r="B14" s="2">
        <v>3</v>
      </c>
      <c r="C14" s="2" t="s">
        <v>236</v>
      </c>
      <c r="D14" s="2" t="s">
        <v>237</v>
      </c>
      <c r="E14" s="2">
        <v>2016</v>
      </c>
      <c r="F14" s="2"/>
      <c r="G14" s="5"/>
      <c r="H14" s="78">
        <v>1209.5999999999999</v>
      </c>
      <c r="I14" s="73"/>
      <c r="J14" s="77"/>
    </row>
    <row r="15" spans="1:10" x14ac:dyDescent="0.25">
      <c r="A15" s="2" t="s">
        <v>216</v>
      </c>
      <c r="B15" s="2">
        <v>3</v>
      </c>
      <c r="C15" s="2" t="s">
        <v>238</v>
      </c>
      <c r="D15" s="2" t="s">
        <v>239</v>
      </c>
      <c r="E15" s="2">
        <v>2016</v>
      </c>
      <c r="F15" s="2"/>
      <c r="G15" s="5"/>
      <c r="H15" s="78">
        <v>1195.2</v>
      </c>
      <c r="I15" s="73"/>
      <c r="J15" s="77"/>
    </row>
    <row r="16" spans="1:10" x14ac:dyDescent="0.25">
      <c r="A16" s="2" t="s">
        <v>216</v>
      </c>
      <c r="B16" s="2">
        <v>3</v>
      </c>
      <c r="C16" s="2" t="s">
        <v>240</v>
      </c>
      <c r="D16" s="2" t="s">
        <v>241</v>
      </c>
      <c r="E16" s="2">
        <v>2016</v>
      </c>
      <c r="F16" s="2"/>
      <c r="G16" s="5"/>
      <c r="H16" s="78">
        <v>715.2</v>
      </c>
      <c r="I16" s="73"/>
      <c r="J16" s="77"/>
    </row>
    <row r="17" spans="1:10" x14ac:dyDescent="0.25">
      <c r="A17" s="73"/>
      <c r="B17" s="79"/>
      <c r="C17" s="73"/>
      <c r="D17" s="73"/>
      <c r="E17" s="73"/>
      <c r="F17" s="73"/>
      <c r="G17" s="73"/>
      <c r="H17" s="75">
        <f>SUM(H13:H16)</f>
        <v>4188</v>
      </c>
      <c r="I17" s="73"/>
      <c r="J17" s="77"/>
    </row>
    <row r="18" spans="1:10" x14ac:dyDescent="0.25">
      <c r="A18" s="73"/>
      <c r="B18" s="73"/>
      <c r="C18" s="73"/>
      <c r="D18" s="73"/>
      <c r="E18" s="73"/>
      <c r="F18" s="73"/>
      <c r="G18" s="73"/>
      <c r="H18" s="73"/>
      <c r="I18" s="73"/>
      <c r="J18" s="77"/>
    </row>
    <row r="19" spans="1:10" x14ac:dyDescent="0.25">
      <c r="A19" s="2" t="s">
        <v>189</v>
      </c>
      <c r="B19" s="56">
        <v>4</v>
      </c>
      <c r="C19" s="2" t="s">
        <v>242</v>
      </c>
      <c r="D19" s="2" t="s">
        <v>243</v>
      </c>
      <c r="E19" s="2" t="s">
        <v>244</v>
      </c>
      <c r="F19" s="2" t="s">
        <v>245</v>
      </c>
      <c r="G19" s="2" t="s">
        <v>211</v>
      </c>
      <c r="H19" s="78">
        <v>1776</v>
      </c>
      <c r="I19" s="73"/>
      <c r="J19" s="77"/>
    </row>
    <row r="20" spans="1:10" x14ac:dyDescent="0.25">
      <c r="A20" s="2" t="s">
        <v>189</v>
      </c>
      <c r="B20" s="56">
        <v>4</v>
      </c>
      <c r="C20" s="2" t="s">
        <v>246</v>
      </c>
      <c r="D20" s="2" t="s">
        <v>247</v>
      </c>
      <c r="E20" s="2" t="s">
        <v>248</v>
      </c>
      <c r="F20" s="2">
        <v>2010</v>
      </c>
      <c r="G20" s="2" t="s">
        <v>215</v>
      </c>
      <c r="H20" s="78">
        <v>1852</v>
      </c>
      <c r="I20" s="73"/>
      <c r="J20" s="77"/>
    </row>
    <row r="21" spans="1:10" x14ac:dyDescent="0.25">
      <c r="A21" s="2" t="s">
        <v>189</v>
      </c>
      <c r="B21" s="56">
        <v>4</v>
      </c>
      <c r="C21" s="2" t="s">
        <v>249</v>
      </c>
      <c r="D21" s="2" t="s">
        <v>250</v>
      </c>
      <c r="E21" s="2" t="s">
        <v>251</v>
      </c>
      <c r="F21" s="2">
        <v>2010</v>
      </c>
      <c r="G21" s="2" t="s">
        <v>211</v>
      </c>
      <c r="H21" s="78">
        <v>788</v>
      </c>
      <c r="I21" s="73"/>
      <c r="J21" s="77"/>
    </row>
    <row r="22" spans="1:10" x14ac:dyDescent="0.25">
      <c r="A22" s="2" t="s">
        <v>189</v>
      </c>
      <c r="B22" s="56">
        <v>10</v>
      </c>
      <c r="C22" s="2" t="s">
        <v>252</v>
      </c>
      <c r="D22" s="2" t="s">
        <v>253</v>
      </c>
      <c r="E22" s="2" t="s">
        <v>42</v>
      </c>
      <c r="F22" s="2" t="s">
        <v>254</v>
      </c>
      <c r="G22" s="2" t="s">
        <v>211</v>
      </c>
      <c r="H22" s="78">
        <v>2660</v>
      </c>
      <c r="I22" s="73"/>
      <c r="J22" s="77"/>
    </row>
    <row r="23" spans="1:10" x14ac:dyDescent="0.25">
      <c r="A23" s="73"/>
      <c r="B23" s="73"/>
      <c r="C23" s="73"/>
      <c r="D23" s="73"/>
      <c r="E23" s="73"/>
      <c r="F23" s="73"/>
      <c r="G23" s="73"/>
      <c r="H23" s="75">
        <f>SUM(H19:H22)</f>
        <v>7076</v>
      </c>
      <c r="I23" s="73"/>
      <c r="J23" s="77"/>
    </row>
    <row r="24" spans="1:10" x14ac:dyDescent="0.25">
      <c r="A24" s="41" t="s">
        <v>167</v>
      </c>
      <c r="B24" s="41" t="s">
        <v>168</v>
      </c>
      <c r="C24" s="73"/>
      <c r="D24" s="73"/>
      <c r="E24" s="73"/>
      <c r="F24" s="73"/>
      <c r="G24" s="73"/>
      <c r="H24" s="73"/>
      <c r="I24" s="73"/>
      <c r="J24" s="77"/>
    </row>
    <row r="25" spans="1:10" ht="26.25" x14ac:dyDescent="0.4">
      <c r="A25" s="42">
        <v>8</v>
      </c>
      <c r="B25" s="42">
        <v>34</v>
      </c>
      <c r="C25" s="80" t="s">
        <v>221</v>
      </c>
      <c r="D25" s="77"/>
      <c r="E25" s="77"/>
      <c r="F25" s="77"/>
      <c r="G25" s="77"/>
      <c r="H25" s="77"/>
      <c r="I25" s="77"/>
      <c r="J25" s="77"/>
    </row>
    <row r="26" spans="1:10" x14ac:dyDescent="0.25">
      <c r="A26" s="73"/>
      <c r="B26" s="73"/>
      <c r="C26" s="73"/>
      <c r="D26" s="73"/>
      <c r="E26" s="73"/>
      <c r="F26" s="73"/>
      <c r="G26" s="73"/>
      <c r="H26" s="73"/>
      <c r="I26" s="73"/>
      <c r="J26" s="73"/>
    </row>
    <row r="27" spans="1:10" x14ac:dyDescent="0.25">
      <c r="A27" s="73"/>
      <c r="B27" s="73"/>
      <c r="C27" s="73"/>
      <c r="D27" s="73"/>
      <c r="E27" s="73"/>
      <c r="F27" s="73"/>
      <c r="G27" s="73"/>
      <c r="H27" s="73"/>
      <c r="I27" s="73"/>
      <c r="J27" s="73"/>
    </row>
    <row r="28" spans="1:10" x14ac:dyDescent="0.25">
      <c r="A28" s="81"/>
      <c r="B28" s="81"/>
      <c r="C28" s="81"/>
      <c r="D28" s="81"/>
      <c r="E28" s="81"/>
      <c r="F28" s="81"/>
      <c r="G28" s="81"/>
      <c r="H28" s="81"/>
      <c r="I28" s="81"/>
      <c r="J28" s="81"/>
    </row>
    <row r="29" spans="1:10" x14ac:dyDescent="0.25">
      <c r="A29" s="73"/>
      <c r="B29" s="73"/>
      <c r="C29" s="73"/>
      <c r="D29" s="73"/>
      <c r="E29" s="73"/>
      <c r="F29" s="73"/>
      <c r="G29" s="73"/>
      <c r="H29" s="73"/>
      <c r="I29" s="73"/>
      <c r="J29" s="81"/>
    </row>
    <row r="30" spans="1:10" ht="21" x14ac:dyDescent="0.35">
      <c r="A30" s="41" t="s">
        <v>167</v>
      </c>
      <c r="B30" s="41" t="s">
        <v>168</v>
      </c>
      <c r="C30" s="73"/>
      <c r="D30" s="73"/>
      <c r="E30" s="73"/>
      <c r="F30" s="73"/>
      <c r="G30" s="82" t="s">
        <v>39</v>
      </c>
      <c r="H30" s="83">
        <f>+H7+H17+H23</f>
        <v>14254.2</v>
      </c>
      <c r="I30" s="73"/>
      <c r="J30" s="81"/>
    </row>
    <row r="31" spans="1:10" ht="26.25" x14ac:dyDescent="0.4">
      <c r="A31" s="42">
        <f>+A10+A25</f>
        <v>12</v>
      </c>
      <c r="B31" s="42">
        <f>+B10+B25</f>
        <v>47</v>
      </c>
      <c r="C31" s="84" t="s">
        <v>170</v>
      </c>
      <c r="D31" s="81"/>
      <c r="E31" s="81"/>
      <c r="F31" s="81"/>
      <c r="G31" s="81"/>
      <c r="H31" s="81"/>
      <c r="I31" s="81"/>
      <c r="J31" s="81"/>
    </row>
    <row r="34" spans="1:10" ht="27.75" x14ac:dyDescent="0.4">
      <c r="A34" s="232" t="s">
        <v>1807</v>
      </c>
      <c r="B34" s="232"/>
      <c r="C34" s="232"/>
      <c r="D34" s="232"/>
      <c r="E34" s="232"/>
      <c r="F34" s="232"/>
      <c r="G34" s="232"/>
      <c r="H34" s="232"/>
      <c r="I34" s="232"/>
      <c r="J34" s="232"/>
    </row>
    <row r="35" spans="1:10" x14ac:dyDescent="0.25">
      <c r="A35" s="198" t="s">
        <v>33</v>
      </c>
      <c r="B35" s="198" t="s">
        <v>34</v>
      </c>
      <c r="C35" s="197" t="s">
        <v>13</v>
      </c>
      <c r="D35" s="198" t="s">
        <v>35</v>
      </c>
      <c r="E35" s="198" t="s">
        <v>36</v>
      </c>
      <c r="F35" s="198" t="s">
        <v>37</v>
      </c>
      <c r="G35" s="198" t="s">
        <v>38</v>
      </c>
      <c r="H35" s="198" t="s">
        <v>171</v>
      </c>
      <c r="I35" s="204"/>
      <c r="J35" s="204"/>
    </row>
    <row r="36" spans="1:10" x14ac:dyDescent="0.25">
      <c r="A36" s="2">
        <v>1</v>
      </c>
      <c r="B36" s="174">
        <v>1</v>
      </c>
      <c r="C36" s="175" t="s">
        <v>1858</v>
      </c>
      <c r="D36" s="174" t="s">
        <v>1870</v>
      </c>
      <c r="E36" s="174" t="s">
        <v>991</v>
      </c>
      <c r="F36" s="174" t="s">
        <v>1884</v>
      </c>
      <c r="G36" s="2"/>
      <c r="H36" s="173">
        <v>360</v>
      </c>
      <c r="J36" s="200"/>
    </row>
    <row r="37" spans="1:10" x14ac:dyDescent="0.25">
      <c r="A37" s="2">
        <f>+A36+1</f>
        <v>2</v>
      </c>
      <c r="B37" s="174">
        <v>5</v>
      </c>
      <c r="C37" s="175" t="s">
        <v>1859</v>
      </c>
      <c r="D37" s="174" t="s">
        <v>1871</v>
      </c>
      <c r="E37" s="174" t="s">
        <v>991</v>
      </c>
      <c r="F37" s="174" t="s">
        <v>1885</v>
      </c>
      <c r="G37" s="2"/>
      <c r="H37" s="173">
        <v>2200</v>
      </c>
      <c r="J37" s="200"/>
    </row>
    <row r="38" spans="1:10" x14ac:dyDescent="0.25">
      <c r="A38" s="2">
        <f t="shared" ref="A38:A65" si="0">+A37+1</f>
        <v>3</v>
      </c>
      <c r="B38" s="174">
        <v>1</v>
      </c>
      <c r="C38" s="175" t="s">
        <v>1860</v>
      </c>
      <c r="D38" s="174" t="s">
        <v>1872</v>
      </c>
      <c r="E38" s="174" t="s">
        <v>991</v>
      </c>
      <c r="F38" s="174" t="s">
        <v>1884</v>
      </c>
      <c r="G38" s="2"/>
      <c r="H38" s="173">
        <v>460</v>
      </c>
      <c r="J38" s="200"/>
    </row>
    <row r="39" spans="1:10" x14ac:dyDescent="0.25">
      <c r="A39" s="2">
        <f t="shared" si="0"/>
        <v>4</v>
      </c>
      <c r="B39" s="174">
        <v>1</v>
      </c>
      <c r="C39" s="175" t="s">
        <v>1861</v>
      </c>
      <c r="D39" s="174" t="s">
        <v>1873</v>
      </c>
      <c r="E39" s="174" t="s">
        <v>991</v>
      </c>
      <c r="F39" s="174" t="s">
        <v>1885</v>
      </c>
      <c r="G39" s="2"/>
      <c r="H39" s="173">
        <v>376</v>
      </c>
      <c r="J39" s="200"/>
    </row>
    <row r="40" spans="1:10" x14ac:dyDescent="0.25">
      <c r="A40" s="2">
        <f t="shared" si="0"/>
        <v>5</v>
      </c>
      <c r="B40" s="174">
        <v>1</v>
      </c>
      <c r="C40" s="175" t="s">
        <v>1713</v>
      </c>
      <c r="D40" s="174" t="s">
        <v>1874</v>
      </c>
      <c r="E40" s="174" t="s">
        <v>991</v>
      </c>
      <c r="F40" s="174" t="s">
        <v>1884</v>
      </c>
      <c r="G40" s="2"/>
      <c r="H40" s="173">
        <v>335.2</v>
      </c>
      <c r="J40" s="200"/>
    </row>
    <row r="41" spans="1:10" x14ac:dyDescent="0.25">
      <c r="A41" s="2">
        <f t="shared" si="0"/>
        <v>6</v>
      </c>
      <c r="B41" s="174">
        <v>2</v>
      </c>
      <c r="C41" s="175" t="s">
        <v>1862</v>
      </c>
      <c r="D41" s="174" t="s">
        <v>1875</v>
      </c>
      <c r="E41" s="174" t="s">
        <v>991</v>
      </c>
      <c r="F41" s="174" t="s">
        <v>1823</v>
      </c>
      <c r="G41" s="2"/>
      <c r="H41" s="173">
        <v>704</v>
      </c>
      <c r="J41" s="200"/>
    </row>
    <row r="42" spans="1:10" x14ac:dyDescent="0.25">
      <c r="A42" s="2">
        <f t="shared" si="0"/>
        <v>7</v>
      </c>
      <c r="B42" s="174">
        <v>5</v>
      </c>
      <c r="C42" s="175" t="s">
        <v>1863</v>
      </c>
      <c r="D42" s="174" t="s">
        <v>1876</v>
      </c>
      <c r="E42" s="174" t="s">
        <v>991</v>
      </c>
      <c r="F42" s="174" t="s">
        <v>1823</v>
      </c>
      <c r="G42" s="2"/>
      <c r="H42" s="173">
        <v>2396</v>
      </c>
      <c r="J42" s="200"/>
    </row>
    <row r="43" spans="1:10" x14ac:dyDescent="0.25">
      <c r="A43" s="2">
        <f t="shared" si="0"/>
        <v>8</v>
      </c>
      <c r="B43" s="174">
        <v>5</v>
      </c>
      <c r="C43" s="175" t="s">
        <v>1864</v>
      </c>
      <c r="D43" s="174" t="s">
        <v>1877</v>
      </c>
      <c r="E43" s="174" t="s">
        <v>991</v>
      </c>
      <c r="F43" s="174" t="s">
        <v>1885</v>
      </c>
      <c r="G43" s="2"/>
      <c r="H43" s="173">
        <v>1800</v>
      </c>
      <c r="J43" s="200"/>
    </row>
    <row r="44" spans="1:10" x14ac:dyDescent="0.25">
      <c r="A44" s="2">
        <f t="shared" si="0"/>
        <v>9</v>
      </c>
      <c r="B44" s="174">
        <v>5</v>
      </c>
      <c r="C44" s="175" t="s">
        <v>1865</v>
      </c>
      <c r="D44" s="174" t="s">
        <v>1878</v>
      </c>
      <c r="E44" s="174" t="s">
        <v>991</v>
      </c>
      <c r="F44" s="174" t="s">
        <v>1885</v>
      </c>
      <c r="G44" s="2"/>
      <c r="H44" s="173">
        <v>1360</v>
      </c>
      <c r="J44" s="200"/>
    </row>
    <row r="45" spans="1:10" x14ac:dyDescent="0.25">
      <c r="A45" s="2">
        <f t="shared" si="0"/>
        <v>10</v>
      </c>
      <c r="B45" s="174">
        <v>5</v>
      </c>
      <c r="C45" s="175" t="s">
        <v>1866</v>
      </c>
      <c r="D45" s="174" t="s">
        <v>1879</v>
      </c>
      <c r="E45" s="174" t="s">
        <v>991</v>
      </c>
      <c r="F45" s="174" t="s">
        <v>1823</v>
      </c>
      <c r="G45" s="2"/>
      <c r="H45" s="173">
        <v>1940</v>
      </c>
      <c r="J45" s="200"/>
    </row>
    <row r="46" spans="1:10" x14ac:dyDescent="0.25">
      <c r="A46" s="2">
        <f t="shared" si="0"/>
        <v>11</v>
      </c>
      <c r="B46" s="174">
        <v>5</v>
      </c>
      <c r="C46" s="175" t="s">
        <v>1867</v>
      </c>
      <c r="D46" s="174" t="s">
        <v>1880</v>
      </c>
      <c r="E46" s="174" t="s">
        <v>991</v>
      </c>
      <c r="F46" s="174" t="s">
        <v>1884</v>
      </c>
      <c r="G46" s="2"/>
      <c r="H46" s="173">
        <v>2300</v>
      </c>
      <c r="J46" s="200"/>
    </row>
    <row r="47" spans="1:10" x14ac:dyDescent="0.25">
      <c r="A47" s="2">
        <f t="shared" si="0"/>
        <v>12</v>
      </c>
      <c r="B47" s="174">
        <v>5</v>
      </c>
      <c r="C47" s="175" t="s">
        <v>1898</v>
      </c>
      <c r="D47" s="174" t="s">
        <v>1881</v>
      </c>
      <c r="E47" s="174" t="s">
        <v>991</v>
      </c>
      <c r="F47" s="174" t="s">
        <v>1884</v>
      </c>
      <c r="G47" s="2"/>
      <c r="H47" s="173">
        <v>2396</v>
      </c>
      <c r="J47" s="200"/>
    </row>
    <row r="48" spans="1:10" x14ac:dyDescent="0.25">
      <c r="A48" s="2">
        <f t="shared" si="0"/>
        <v>13</v>
      </c>
      <c r="B48" s="178">
        <v>5</v>
      </c>
      <c r="C48" s="179" t="s">
        <v>1868</v>
      </c>
      <c r="D48" s="178" t="s">
        <v>1882</v>
      </c>
      <c r="E48" s="178" t="s">
        <v>991</v>
      </c>
      <c r="F48" s="178" t="s">
        <v>1885</v>
      </c>
      <c r="G48" s="2"/>
      <c r="H48" s="177">
        <v>1780</v>
      </c>
      <c r="J48" s="200"/>
    </row>
    <row r="49" spans="1:10" x14ac:dyDescent="0.25">
      <c r="A49" s="2">
        <f t="shared" si="0"/>
        <v>14</v>
      </c>
      <c r="B49" s="174">
        <v>1</v>
      </c>
      <c r="C49" s="175" t="s">
        <v>1869</v>
      </c>
      <c r="D49" s="174" t="s">
        <v>1883</v>
      </c>
      <c r="E49" s="174" t="s">
        <v>991</v>
      </c>
      <c r="F49" s="174" t="s">
        <v>1823</v>
      </c>
      <c r="G49" s="2"/>
      <c r="H49" s="173">
        <v>396</v>
      </c>
      <c r="J49" s="200"/>
    </row>
    <row r="50" spans="1:10" x14ac:dyDescent="0.25">
      <c r="A50" s="2">
        <f t="shared" si="0"/>
        <v>15</v>
      </c>
      <c r="B50" s="174">
        <v>5</v>
      </c>
      <c r="C50" s="175" t="s">
        <v>1886</v>
      </c>
      <c r="D50" s="174" t="s">
        <v>1891</v>
      </c>
      <c r="E50" s="174" t="s">
        <v>1897</v>
      </c>
      <c r="F50" s="174" t="s">
        <v>1884</v>
      </c>
      <c r="G50" s="2"/>
      <c r="H50" s="173">
        <v>750</v>
      </c>
      <c r="J50" s="200"/>
    </row>
    <row r="51" spans="1:10" x14ac:dyDescent="0.25">
      <c r="A51" s="2">
        <f t="shared" si="0"/>
        <v>16</v>
      </c>
      <c r="B51" s="174">
        <v>5</v>
      </c>
      <c r="C51" s="175" t="s">
        <v>1887</v>
      </c>
      <c r="D51" s="174" t="s">
        <v>1892</v>
      </c>
      <c r="E51" s="174" t="s">
        <v>1897</v>
      </c>
      <c r="F51" s="174" t="s">
        <v>1823</v>
      </c>
      <c r="G51" s="2"/>
      <c r="H51" s="173">
        <v>675</v>
      </c>
      <c r="J51" s="200"/>
    </row>
    <row r="52" spans="1:10" x14ac:dyDescent="0.25">
      <c r="A52" s="2">
        <f t="shared" si="0"/>
        <v>17</v>
      </c>
      <c r="B52" s="174">
        <v>3</v>
      </c>
      <c r="C52" s="175" t="s">
        <v>1888</v>
      </c>
      <c r="D52" s="174" t="s">
        <v>1893</v>
      </c>
      <c r="E52" s="174" t="s">
        <v>1897</v>
      </c>
      <c r="F52" s="174" t="s">
        <v>1896</v>
      </c>
      <c r="G52" s="2"/>
      <c r="H52" s="173">
        <v>300</v>
      </c>
      <c r="J52" s="200"/>
    </row>
    <row r="53" spans="1:10" x14ac:dyDescent="0.25">
      <c r="A53" s="2">
        <f t="shared" si="0"/>
        <v>18</v>
      </c>
      <c r="B53" s="174">
        <v>5</v>
      </c>
      <c r="C53" s="175" t="s">
        <v>1889</v>
      </c>
      <c r="D53" s="174" t="s">
        <v>1894</v>
      </c>
      <c r="E53" s="174" t="s">
        <v>1897</v>
      </c>
      <c r="F53" s="174" t="s">
        <v>1823</v>
      </c>
      <c r="G53" s="2"/>
      <c r="H53" s="173">
        <v>622.5</v>
      </c>
      <c r="J53" s="200"/>
    </row>
    <row r="54" spans="1:10" x14ac:dyDescent="0.25">
      <c r="A54" s="2">
        <f t="shared" si="0"/>
        <v>19</v>
      </c>
      <c r="B54" s="174">
        <v>5</v>
      </c>
      <c r="C54" s="175" t="s">
        <v>1890</v>
      </c>
      <c r="D54" s="174" t="s">
        <v>1895</v>
      </c>
      <c r="E54" s="174" t="s">
        <v>1897</v>
      </c>
      <c r="F54" s="174" t="s">
        <v>1885</v>
      </c>
      <c r="G54" s="2"/>
      <c r="H54" s="173">
        <v>450</v>
      </c>
      <c r="J54" s="200"/>
    </row>
    <row r="55" spans="1:10" x14ac:dyDescent="0.25">
      <c r="A55" s="2">
        <f t="shared" si="0"/>
        <v>20</v>
      </c>
      <c r="B55" s="171">
        <v>3</v>
      </c>
      <c r="C55" s="172" t="s">
        <v>1899</v>
      </c>
      <c r="D55" s="171" t="s">
        <v>1904</v>
      </c>
      <c r="E55" s="171" t="s">
        <v>1909</v>
      </c>
      <c r="F55" s="171" t="s">
        <v>1884</v>
      </c>
      <c r="G55" s="6"/>
      <c r="H55" s="176">
        <v>1140</v>
      </c>
      <c r="J55" s="200"/>
    </row>
    <row r="56" spans="1:10" ht="30" x14ac:dyDescent="0.25">
      <c r="A56" s="2">
        <f t="shared" si="0"/>
        <v>21</v>
      </c>
      <c r="B56" s="171">
        <v>3</v>
      </c>
      <c r="C56" s="172" t="s">
        <v>1900</v>
      </c>
      <c r="D56" s="171" t="s">
        <v>1905</v>
      </c>
      <c r="E56" s="171" t="s">
        <v>1909</v>
      </c>
      <c r="F56" s="171" t="s">
        <v>1884</v>
      </c>
      <c r="G56" s="6"/>
      <c r="H56" s="176">
        <v>1350</v>
      </c>
      <c r="J56" s="200"/>
    </row>
    <row r="57" spans="1:10" ht="30" x14ac:dyDescent="0.25">
      <c r="A57" s="2">
        <f t="shared" si="0"/>
        <v>22</v>
      </c>
      <c r="B57" s="171">
        <v>3</v>
      </c>
      <c r="C57" s="172" t="s">
        <v>1901</v>
      </c>
      <c r="D57" s="171" t="s">
        <v>1906</v>
      </c>
      <c r="E57" s="171" t="s">
        <v>1909</v>
      </c>
      <c r="F57" s="171" t="s">
        <v>1885</v>
      </c>
      <c r="G57" s="6"/>
      <c r="H57" s="176">
        <v>2400</v>
      </c>
      <c r="J57" s="200"/>
    </row>
    <row r="58" spans="1:10" ht="30" x14ac:dyDescent="0.25">
      <c r="A58" s="2">
        <f t="shared" si="0"/>
        <v>23</v>
      </c>
      <c r="B58" s="171">
        <v>3</v>
      </c>
      <c r="C58" s="172" t="s">
        <v>1902</v>
      </c>
      <c r="D58" s="171" t="s">
        <v>1907</v>
      </c>
      <c r="E58" s="171" t="s">
        <v>1909</v>
      </c>
      <c r="F58" s="171" t="s">
        <v>1823</v>
      </c>
      <c r="G58" s="6"/>
      <c r="H58" s="176">
        <v>1050</v>
      </c>
      <c r="J58" s="200"/>
    </row>
    <row r="59" spans="1:10" x14ac:dyDescent="0.25">
      <c r="A59" s="2">
        <f t="shared" si="0"/>
        <v>24</v>
      </c>
      <c r="B59" s="171">
        <v>3</v>
      </c>
      <c r="C59" s="172" t="s">
        <v>1903</v>
      </c>
      <c r="D59" s="171" t="s">
        <v>1908</v>
      </c>
      <c r="E59" s="171" t="s">
        <v>1910</v>
      </c>
      <c r="F59" s="171" t="s">
        <v>1911</v>
      </c>
      <c r="G59" s="6"/>
      <c r="H59" s="176">
        <v>1050</v>
      </c>
      <c r="J59" s="200"/>
    </row>
    <row r="60" spans="1:10" x14ac:dyDescent="0.25">
      <c r="A60" s="2">
        <f t="shared" si="0"/>
        <v>25</v>
      </c>
      <c r="B60" s="171">
        <v>7</v>
      </c>
      <c r="C60" s="172" t="s">
        <v>1912</v>
      </c>
      <c r="D60" s="171" t="s">
        <v>1913</v>
      </c>
      <c r="E60" s="171" t="s">
        <v>216</v>
      </c>
      <c r="F60" s="171" t="s">
        <v>1885</v>
      </c>
      <c r="G60" s="6"/>
      <c r="H60" s="176">
        <v>3528</v>
      </c>
      <c r="J60" s="200"/>
    </row>
    <row r="61" spans="1:10" x14ac:dyDescent="0.25">
      <c r="A61" s="2">
        <f t="shared" si="0"/>
        <v>26</v>
      </c>
      <c r="B61" s="171">
        <v>1</v>
      </c>
      <c r="C61" s="172" t="s">
        <v>1914</v>
      </c>
      <c r="D61" s="171" t="s">
        <v>1917</v>
      </c>
      <c r="E61" s="171" t="s">
        <v>1840</v>
      </c>
      <c r="F61" s="171" t="s">
        <v>1885</v>
      </c>
      <c r="G61" s="6"/>
      <c r="H61" s="176">
        <v>744</v>
      </c>
      <c r="J61" s="200"/>
    </row>
    <row r="62" spans="1:10" x14ac:dyDescent="0.25">
      <c r="A62" s="2">
        <f t="shared" si="0"/>
        <v>27</v>
      </c>
      <c r="B62" s="171">
        <v>1</v>
      </c>
      <c r="C62" s="172" t="s">
        <v>1915</v>
      </c>
      <c r="D62" s="171" t="s">
        <v>1918</v>
      </c>
      <c r="E62" s="171" t="s">
        <v>1840</v>
      </c>
      <c r="F62" s="171" t="s">
        <v>1823</v>
      </c>
      <c r="G62" s="6"/>
      <c r="H62" s="176">
        <v>1232</v>
      </c>
      <c r="J62" s="200"/>
    </row>
    <row r="63" spans="1:10" x14ac:dyDescent="0.25">
      <c r="A63" s="2">
        <f t="shared" si="0"/>
        <v>28</v>
      </c>
      <c r="B63" s="171">
        <v>1</v>
      </c>
      <c r="C63" s="172" t="s">
        <v>1916</v>
      </c>
      <c r="D63" s="171" t="s">
        <v>1919</v>
      </c>
      <c r="E63" s="171" t="s">
        <v>1840</v>
      </c>
      <c r="F63" s="171" t="s">
        <v>1920</v>
      </c>
      <c r="G63" s="6"/>
      <c r="H63" s="176">
        <v>800</v>
      </c>
      <c r="J63" s="200"/>
    </row>
    <row r="64" spans="1:10" x14ac:dyDescent="0.25">
      <c r="A64" s="2">
        <f t="shared" si="0"/>
        <v>29</v>
      </c>
      <c r="B64" s="171">
        <v>4</v>
      </c>
      <c r="C64" s="172" t="s">
        <v>1921</v>
      </c>
      <c r="D64" s="171" t="s">
        <v>1922</v>
      </c>
      <c r="E64" s="171" t="s">
        <v>42</v>
      </c>
      <c r="F64" s="171" t="s">
        <v>1923</v>
      </c>
      <c r="G64" s="6"/>
      <c r="H64" s="176">
        <v>504</v>
      </c>
      <c r="J64" s="200"/>
    </row>
    <row r="65" spans="1:10" x14ac:dyDescent="0.25">
      <c r="A65" s="2">
        <f t="shared" si="0"/>
        <v>30</v>
      </c>
      <c r="B65" s="171">
        <v>5</v>
      </c>
      <c r="C65" s="172" t="s">
        <v>1924</v>
      </c>
      <c r="D65" s="171" t="s">
        <v>1925</v>
      </c>
      <c r="E65" s="171" t="s">
        <v>1926</v>
      </c>
      <c r="F65" s="171" t="s">
        <v>1823</v>
      </c>
      <c r="G65" s="6"/>
      <c r="H65" s="176">
        <v>630</v>
      </c>
      <c r="J65" s="200"/>
    </row>
    <row r="66" spans="1:10" x14ac:dyDescent="0.25">
      <c r="A66" s="195">
        <f>+A65</f>
        <v>30</v>
      </c>
      <c r="B66" s="39">
        <f>SUM(B36:B65)</f>
        <v>104</v>
      </c>
      <c r="H66" s="182">
        <f>SUM(H36:H65)</f>
        <v>36028.699999999997</v>
      </c>
      <c r="J66" s="200"/>
    </row>
    <row r="67" spans="1:10" x14ac:dyDescent="0.25">
      <c r="A67" s="200"/>
      <c r="B67" s="200"/>
      <c r="C67" s="200"/>
      <c r="D67" s="200"/>
      <c r="E67" s="200"/>
      <c r="F67" s="200"/>
      <c r="G67" s="200"/>
      <c r="H67" s="200"/>
      <c r="I67" s="200"/>
      <c r="J67" s="200"/>
    </row>
    <row r="70" spans="1:10" x14ac:dyDescent="0.25">
      <c r="A70" s="192"/>
      <c r="B70" s="192"/>
      <c r="C70" s="192"/>
      <c r="D70" s="192"/>
      <c r="E70" s="192"/>
      <c r="F70" s="192"/>
      <c r="G70" s="192"/>
      <c r="H70" s="192"/>
      <c r="I70" s="192"/>
      <c r="J70" s="192"/>
    </row>
    <row r="71" spans="1:10" x14ac:dyDescent="0.25">
      <c r="A71" s="73"/>
      <c r="B71" s="73"/>
      <c r="C71" s="73"/>
      <c r="D71" s="73"/>
      <c r="E71" s="73"/>
      <c r="F71" s="73"/>
      <c r="G71" s="73"/>
      <c r="H71" s="73"/>
      <c r="I71" s="73"/>
      <c r="J71" s="192"/>
    </row>
    <row r="72" spans="1:10" ht="21" x14ac:dyDescent="0.35">
      <c r="A72" s="41" t="s">
        <v>167</v>
      </c>
      <c r="B72" s="41" t="s">
        <v>168</v>
      </c>
      <c r="C72" s="73"/>
      <c r="D72" s="73"/>
      <c r="E72" s="73"/>
      <c r="F72" s="73"/>
      <c r="G72" s="82" t="s">
        <v>39</v>
      </c>
      <c r="H72" s="194">
        <f>+H66</f>
        <v>36028.699999999997</v>
      </c>
      <c r="I72" s="73"/>
      <c r="J72" s="192"/>
    </row>
    <row r="73" spans="1:10" ht="26.25" x14ac:dyDescent="0.4">
      <c r="A73" s="42">
        <f>+A66</f>
        <v>30</v>
      </c>
      <c r="B73" s="42">
        <f>+B66</f>
        <v>104</v>
      </c>
      <c r="C73" s="193" t="s">
        <v>170</v>
      </c>
      <c r="D73" s="192"/>
      <c r="E73" s="192"/>
      <c r="F73" s="192"/>
      <c r="G73" s="192"/>
      <c r="H73" s="192"/>
      <c r="I73" s="192"/>
      <c r="J73" s="192"/>
    </row>
    <row r="75" spans="1:10" x14ac:dyDescent="0.25">
      <c r="E75" s="41" t="s">
        <v>167</v>
      </c>
      <c r="F75" s="41" t="s">
        <v>168</v>
      </c>
    </row>
    <row r="76" spans="1:10" ht="26.25" x14ac:dyDescent="0.4">
      <c r="E76" s="42">
        <f>+A73+A31</f>
        <v>42</v>
      </c>
      <c r="F76" s="42">
        <f>+B73+B31</f>
        <v>151</v>
      </c>
      <c r="G76" s="46" t="s">
        <v>2916</v>
      </c>
      <c r="H76" s="191">
        <f>+H30+H72</f>
        <v>50282.899999999994</v>
      </c>
    </row>
  </sheetData>
  <mergeCells count="2">
    <mergeCell ref="A1:J1"/>
    <mergeCell ref="A34:J3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56"/>
  <sheetViews>
    <sheetView workbookViewId="0">
      <selection activeCell="F57" sqref="F57"/>
    </sheetView>
  </sheetViews>
  <sheetFormatPr baseColWidth="10" defaultColWidth="10.7109375" defaultRowHeight="15" x14ac:dyDescent="0.25"/>
  <cols>
    <col min="3" max="3" width="52.85546875" customWidth="1"/>
    <col min="4" max="4" width="39.28515625" customWidth="1"/>
    <col min="5" max="5" width="28.28515625" customWidth="1"/>
    <col min="6" max="6" width="17.5703125" customWidth="1"/>
    <col min="7" max="7" width="22.42578125" customWidth="1"/>
    <col min="8" max="8" width="21.42578125" customWidth="1"/>
    <col min="10" max="10" width="3.85546875" customWidth="1"/>
  </cols>
  <sheetData>
    <row r="1" spans="1:10" ht="27.75" x14ac:dyDescent="0.4">
      <c r="A1" s="232" t="s">
        <v>1806</v>
      </c>
      <c r="B1" s="232"/>
      <c r="C1" s="232"/>
      <c r="D1" s="232"/>
      <c r="E1" s="232"/>
      <c r="F1" s="232"/>
      <c r="G1" s="232"/>
      <c r="H1" s="232"/>
      <c r="I1" s="232"/>
      <c r="J1" s="232"/>
    </row>
    <row r="2" spans="1:10" x14ac:dyDescent="0.25">
      <c r="A2" s="7" t="s">
        <v>33</v>
      </c>
      <c r="B2" s="7" t="s">
        <v>34</v>
      </c>
      <c r="C2" s="23" t="s">
        <v>14</v>
      </c>
      <c r="D2" s="24" t="s">
        <v>35</v>
      </c>
      <c r="E2" s="24" t="s">
        <v>36</v>
      </c>
      <c r="F2" s="24" t="s">
        <v>37</v>
      </c>
      <c r="G2" s="24" t="s">
        <v>38</v>
      </c>
      <c r="H2" s="7" t="s">
        <v>171</v>
      </c>
      <c r="I2" s="69"/>
      <c r="J2" s="69"/>
    </row>
    <row r="3" spans="1:10" ht="30" x14ac:dyDescent="0.25">
      <c r="A3" s="70">
        <v>118</v>
      </c>
      <c r="B3" s="27">
        <v>3</v>
      </c>
      <c r="C3" s="74" t="s">
        <v>255</v>
      </c>
      <c r="D3" s="21" t="s">
        <v>256</v>
      </c>
      <c r="E3" s="2" t="s">
        <v>257</v>
      </c>
      <c r="F3" s="29">
        <v>2015</v>
      </c>
      <c r="G3" s="62" t="s">
        <v>47</v>
      </c>
      <c r="H3" s="63">
        <v>1614.6000000000001</v>
      </c>
      <c r="I3" s="12"/>
      <c r="J3" s="14"/>
    </row>
    <row r="4" spans="1:10" x14ac:dyDescent="0.25">
      <c r="A4" s="70">
        <v>100</v>
      </c>
      <c r="B4" s="27">
        <v>3</v>
      </c>
      <c r="C4" s="74" t="s">
        <v>258</v>
      </c>
      <c r="D4" s="2" t="s">
        <v>259</v>
      </c>
      <c r="E4" s="2" t="s">
        <v>260</v>
      </c>
      <c r="F4" s="29"/>
      <c r="G4" s="62" t="s">
        <v>47</v>
      </c>
      <c r="H4" s="49">
        <v>1377</v>
      </c>
      <c r="I4" s="12"/>
      <c r="J4" s="14"/>
    </row>
    <row r="5" spans="1:10" x14ac:dyDescent="0.25">
      <c r="A5" s="70">
        <v>101</v>
      </c>
      <c r="B5" s="27">
        <v>3</v>
      </c>
      <c r="C5" s="74" t="s">
        <v>261</v>
      </c>
      <c r="D5" s="2" t="s">
        <v>259</v>
      </c>
      <c r="E5" s="2" t="s">
        <v>260</v>
      </c>
      <c r="F5" s="29"/>
      <c r="G5" s="62" t="s">
        <v>47</v>
      </c>
      <c r="H5" s="49">
        <v>1377</v>
      </c>
      <c r="I5" s="12"/>
      <c r="J5" s="14"/>
    </row>
    <row r="6" spans="1:10" x14ac:dyDescent="0.25">
      <c r="A6" s="70">
        <v>102</v>
      </c>
      <c r="B6" s="27">
        <v>3</v>
      </c>
      <c r="C6" s="74" t="s">
        <v>262</v>
      </c>
      <c r="D6" s="2" t="s">
        <v>263</v>
      </c>
      <c r="E6" s="2" t="s">
        <v>260</v>
      </c>
      <c r="F6" s="29"/>
      <c r="G6" s="62" t="s">
        <v>47</v>
      </c>
      <c r="H6" s="49">
        <v>741</v>
      </c>
      <c r="I6" s="12"/>
      <c r="J6" s="14"/>
    </row>
    <row r="7" spans="1:10" x14ac:dyDescent="0.25">
      <c r="A7" s="70">
        <v>104</v>
      </c>
      <c r="B7" s="27">
        <v>4</v>
      </c>
      <c r="C7" s="74" t="s">
        <v>264</v>
      </c>
      <c r="D7" s="2" t="s">
        <v>265</v>
      </c>
      <c r="E7" s="2" t="s">
        <v>266</v>
      </c>
      <c r="F7" s="29" t="s">
        <v>267</v>
      </c>
      <c r="G7" s="91" t="s">
        <v>43</v>
      </c>
      <c r="H7" s="51">
        <v>1220</v>
      </c>
      <c r="I7" s="12"/>
      <c r="J7" s="14"/>
    </row>
    <row r="8" spans="1:10" x14ac:dyDescent="0.25">
      <c r="A8" s="70">
        <v>105</v>
      </c>
      <c r="B8" s="27">
        <v>6</v>
      </c>
      <c r="C8" s="74" t="s">
        <v>268</v>
      </c>
      <c r="D8" s="2" t="s">
        <v>269</v>
      </c>
      <c r="E8" s="2" t="s">
        <v>266</v>
      </c>
      <c r="F8" s="29">
        <v>2</v>
      </c>
      <c r="G8" s="91" t="s">
        <v>43</v>
      </c>
      <c r="H8" s="51">
        <v>1170</v>
      </c>
      <c r="I8" s="12"/>
      <c r="J8" s="14"/>
    </row>
    <row r="9" spans="1:10" ht="30" x14ac:dyDescent="0.25">
      <c r="A9" s="70">
        <v>109</v>
      </c>
      <c r="B9" s="27">
        <v>3</v>
      </c>
      <c r="C9" s="64" t="s">
        <v>270</v>
      </c>
      <c r="D9" s="21" t="s">
        <v>271</v>
      </c>
      <c r="E9" s="21" t="s">
        <v>272</v>
      </c>
      <c r="F9" s="29">
        <v>2013</v>
      </c>
      <c r="G9" s="62" t="s">
        <v>47</v>
      </c>
      <c r="H9" s="51">
        <v>1350</v>
      </c>
      <c r="I9" s="12"/>
      <c r="J9" s="14"/>
    </row>
    <row r="10" spans="1:10" x14ac:dyDescent="0.25">
      <c r="A10" s="70">
        <v>110</v>
      </c>
      <c r="B10" s="27">
        <v>8</v>
      </c>
      <c r="C10" s="74" t="s">
        <v>273</v>
      </c>
      <c r="D10" s="2" t="s">
        <v>243</v>
      </c>
      <c r="E10" s="2" t="s">
        <v>274</v>
      </c>
      <c r="F10" s="29" t="s">
        <v>275</v>
      </c>
      <c r="G10" s="91" t="s">
        <v>43</v>
      </c>
      <c r="H10" s="51">
        <v>2392</v>
      </c>
      <c r="I10" s="12"/>
      <c r="J10" s="14"/>
    </row>
    <row r="11" spans="1:10" x14ac:dyDescent="0.25">
      <c r="A11" s="70">
        <v>112</v>
      </c>
      <c r="B11" s="27">
        <v>3</v>
      </c>
      <c r="C11" s="74" t="s">
        <v>276</v>
      </c>
      <c r="D11" s="2"/>
      <c r="E11" s="2" t="s">
        <v>277</v>
      </c>
      <c r="F11" s="29">
        <v>2014</v>
      </c>
      <c r="G11" s="2"/>
      <c r="H11" s="52">
        <v>354</v>
      </c>
      <c r="I11" s="12"/>
      <c r="J11" s="14"/>
    </row>
    <row r="12" spans="1:10" x14ac:dyDescent="0.25">
      <c r="A12" s="70">
        <v>114</v>
      </c>
      <c r="B12" s="27">
        <v>3</v>
      </c>
      <c r="C12" s="74" t="s">
        <v>278</v>
      </c>
      <c r="D12" s="2" t="s">
        <v>279</v>
      </c>
      <c r="E12" s="2" t="s">
        <v>280</v>
      </c>
      <c r="F12" s="29" t="s">
        <v>281</v>
      </c>
      <c r="G12" s="2"/>
      <c r="H12" s="50">
        <v>945</v>
      </c>
      <c r="I12" s="12"/>
      <c r="J12" s="14"/>
    </row>
    <row r="13" spans="1:10" x14ac:dyDescent="0.25">
      <c r="A13" s="70">
        <v>116</v>
      </c>
      <c r="B13" s="27">
        <v>3</v>
      </c>
      <c r="C13" s="74" t="s">
        <v>282</v>
      </c>
      <c r="D13" s="2" t="s">
        <v>283</v>
      </c>
      <c r="E13" s="2" t="s">
        <v>284</v>
      </c>
      <c r="F13" s="29">
        <v>2014</v>
      </c>
      <c r="G13" s="62" t="s">
        <v>47</v>
      </c>
      <c r="H13" s="49">
        <v>1626</v>
      </c>
      <c r="I13" s="12"/>
      <c r="J13" s="14"/>
    </row>
    <row r="14" spans="1:10" x14ac:dyDescent="0.25">
      <c r="A14" s="70">
        <v>117</v>
      </c>
      <c r="B14" s="27">
        <v>5</v>
      </c>
      <c r="C14" s="74" t="s">
        <v>285</v>
      </c>
      <c r="D14" s="2" t="s">
        <v>286</v>
      </c>
      <c r="E14" s="2" t="s">
        <v>287</v>
      </c>
      <c r="F14" s="29" t="s">
        <v>288</v>
      </c>
      <c r="G14" s="91" t="s">
        <v>43</v>
      </c>
      <c r="H14" s="49">
        <v>2160</v>
      </c>
      <c r="I14" s="12"/>
      <c r="J14" s="14"/>
    </row>
    <row r="15" spans="1:10" x14ac:dyDescent="0.25">
      <c r="A15" s="70">
        <v>119</v>
      </c>
      <c r="B15" s="27">
        <v>3</v>
      </c>
      <c r="C15" s="74" t="s">
        <v>289</v>
      </c>
      <c r="D15" s="2" t="s">
        <v>290</v>
      </c>
      <c r="E15" s="2" t="s">
        <v>291</v>
      </c>
      <c r="F15" s="29">
        <v>2013</v>
      </c>
      <c r="G15" s="2"/>
      <c r="H15" s="52">
        <v>402</v>
      </c>
      <c r="I15" s="12"/>
      <c r="J15" s="14"/>
    </row>
    <row r="16" spans="1:10" x14ac:dyDescent="0.25">
      <c r="A16" s="70">
        <v>123</v>
      </c>
      <c r="B16" s="27">
        <v>5</v>
      </c>
      <c r="C16" s="74" t="s">
        <v>292</v>
      </c>
      <c r="D16" s="2" t="s">
        <v>293</v>
      </c>
      <c r="E16" s="2" t="s">
        <v>294</v>
      </c>
      <c r="F16" s="29">
        <v>2004</v>
      </c>
      <c r="G16" s="2" t="s">
        <v>43</v>
      </c>
      <c r="H16" s="51">
        <v>1000</v>
      </c>
      <c r="I16" s="12"/>
      <c r="J16" s="14"/>
    </row>
    <row r="17" spans="1:10" x14ac:dyDescent="0.25">
      <c r="A17" s="70">
        <v>124</v>
      </c>
      <c r="B17" s="27">
        <v>5</v>
      </c>
      <c r="C17" s="74" t="s">
        <v>295</v>
      </c>
      <c r="D17" s="2" t="s">
        <v>293</v>
      </c>
      <c r="E17" s="2" t="s">
        <v>294</v>
      </c>
      <c r="F17" s="29">
        <v>2006</v>
      </c>
      <c r="G17" s="2" t="s">
        <v>43</v>
      </c>
      <c r="H17" s="52">
        <v>610</v>
      </c>
      <c r="I17" s="12"/>
      <c r="J17" s="14"/>
    </row>
    <row r="18" spans="1:10" ht="30" x14ac:dyDescent="0.25">
      <c r="A18" s="70">
        <v>130</v>
      </c>
      <c r="B18" s="27">
        <v>3</v>
      </c>
      <c r="C18" s="74" t="s">
        <v>296</v>
      </c>
      <c r="D18" s="2" t="s">
        <v>297</v>
      </c>
      <c r="E18" s="21" t="s">
        <v>298</v>
      </c>
      <c r="F18" s="29" t="s">
        <v>299</v>
      </c>
      <c r="G18" s="2"/>
      <c r="H18" s="49">
        <v>1524</v>
      </c>
      <c r="I18" s="12"/>
      <c r="J18" s="14"/>
    </row>
    <row r="19" spans="1:10" x14ac:dyDescent="0.25">
      <c r="A19" s="39">
        <f>18-2</f>
        <v>16</v>
      </c>
      <c r="B19" s="39">
        <f>SUM(B3:B18)</f>
        <v>63</v>
      </c>
      <c r="C19" s="73"/>
      <c r="D19" s="73"/>
      <c r="E19" s="73"/>
      <c r="F19" s="73"/>
      <c r="G19" s="73"/>
      <c r="H19" s="75">
        <f>SUM(H3:H18)</f>
        <v>19862.599999999999</v>
      </c>
      <c r="I19" s="12"/>
      <c r="J19" s="14"/>
    </row>
    <row r="20" spans="1:10" x14ac:dyDescent="0.25">
      <c r="A20" s="73"/>
      <c r="B20" s="73"/>
      <c r="C20" s="73"/>
      <c r="D20" s="73"/>
      <c r="E20" s="73"/>
      <c r="F20" s="73"/>
      <c r="G20" s="73"/>
      <c r="H20" s="73"/>
      <c r="I20" s="12"/>
      <c r="J20" s="14"/>
    </row>
    <row r="21" spans="1:10" x14ac:dyDescent="0.25">
      <c r="A21" s="41" t="s">
        <v>167</v>
      </c>
      <c r="B21" s="41" t="s">
        <v>168</v>
      </c>
      <c r="C21" s="73"/>
      <c r="D21" s="73"/>
      <c r="E21" s="73"/>
      <c r="F21" s="73"/>
      <c r="G21" s="73"/>
      <c r="H21" s="73"/>
      <c r="I21" s="12"/>
      <c r="J21" s="14"/>
    </row>
    <row r="22" spans="1:10" ht="26.25" x14ac:dyDescent="0.4">
      <c r="A22" s="42">
        <f>+A19</f>
        <v>16</v>
      </c>
      <c r="B22" s="42">
        <f>+B19</f>
        <v>63</v>
      </c>
      <c r="C22" s="76" t="s">
        <v>169</v>
      </c>
      <c r="D22" s="69"/>
      <c r="E22" s="69"/>
      <c r="F22" s="69"/>
      <c r="G22" s="69"/>
      <c r="H22" s="69"/>
      <c r="I22" s="14"/>
      <c r="J22" s="14"/>
    </row>
    <row r="23" spans="1:10" x14ac:dyDescent="0.25">
      <c r="A23" s="73"/>
      <c r="B23" s="73"/>
      <c r="C23" s="73"/>
      <c r="D23" s="73"/>
      <c r="E23" s="73"/>
      <c r="F23" s="73"/>
      <c r="G23" s="73"/>
      <c r="H23" s="73"/>
      <c r="I23" s="12"/>
      <c r="J23" s="12"/>
    </row>
    <row r="24" spans="1:10" x14ac:dyDescent="0.25">
      <c r="A24" s="3" t="s">
        <v>33</v>
      </c>
      <c r="B24" s="67" t="s">
        <v>34</v>
      </c>
      <c r="C24" s="55" t="s">
        <v>14</v>
      </c>
      <c r="D24" s="67" t="s">
        <v>35</v>
      </c>
      <c r="E24" s="67" t="s">
        <v>36</v>
      </c>
      <c r="F24" s="67" t="s">
        <v>37</v>
      </c>
      <c r="G24" s="67" t="s">
        <v>38</v>
      </c>
      <c r="H24" s="3" t="s">
        <v>39</v>
      </c>
      <c r="I24" s="13"/>
      <c r="J24" s="13"/>
    </row>
    <row r="25" spans="1:10" x14ac:dyDescent="0.25">
      <c r="A25" s="2" t="s">
        <v>189</v>
      </c>
      <c r="B25" s="56">
        <v>4</v>
      </c>
      <c r="C25" s="2" t="s">
        <v>300</v>
      </c>
      <c r="D25" s="2" t="s">
        <v>301</v>
      </c>
      <c r="E25" s="2" t="s">
        <v>302</v>
      </c>
      <c r="F25" s="2">
        <v>1997</v>
      </c>
      <c r="G25" s="2" t="s">
        <v>211</v>
      </c>
      <c r="H25" s="78">
        <v>5040</v>
      </c>
      <c r="I25" s="12"/>
      <c r="J25" s="13"/>
    </row>
    <row r="26" spans="1:10" x14ac:dyDescent="0.25">
      <c r="A26" s="2" t="s">
        <v>189</v>
      </c>
      <c r="B26" s="56">
        <v>3</v>
      </c>
      <c r="C26" s="2" t="s">
        <v>303</v>
      </c>
      <c r="D26" s="2" t="s">
        <v>304</v>
      </c>
      <c r="E26" s="2" t="s">
        <v>305</v>
      </c>
      <c r="F26" s="2">
        <v>2003</v>
      </c>
      <c r="G26" s="2" t="s">
        <v>211</v>
      </c>
      <c r="H26" s="78">
        <v>11484</v>
      </c>
      <c r="I26" s="12"/>
      <c r="J26" s="13"/>
    </row>
    <row r="27" spans="1:10" x14ac:dyDescent="0.25">
      <c r="A27" s="73"/>
      <c r="B27" s="73"/>
      <c r="C27" s="73"/>
      <c r="D27" s="75"/>
      <c r="E27" s="73"/>
      <c r="F27" s="73"/>
      <c r="G27" s="73"/>
      <c r="H27" s="75">
        <f>SUM(H25:H26)</f>
        <v>16524</v>
      </c>
      <c r="I27" s="12"/>
      <c r="J27" s="13"/>
    </row>
    <row r="28" spans="1:10" x14ac:dyDescent="0.25">
      <c r="A28" s="73"/>
      <c r="B28" s="73"/>
      <c r="C28" s="73"/>
      <c r="D28" s="73"/>
      <c r="E28" s="73"/>
      <c r="F28" s="73"/>
      <c r="G28" s="73"/>
      <c r="H28" s="73"/>
      <c r="I28" s="12"/>
      <c r="J28" s="13"/>
    </row>
    <row r="29" spans="1:10" x14ac:dyDescent="0.25">
      <c r="A29" s="2" t="s">
        <v>216</v>
      </c>
      <c r="B29" s="56">
        <v>3</v>
      </c>
      <c r="C29" s="2" t="s">
        <v>306</v>
      </c>
      <c r="D29" s="2" t="s">
        <v>307</v>
      </c>
      <c r="E29" s="2"/>
      <c r="F29" s="2">
        <v>2016</v>
      </c>
      <c r="G29" s="2"/>
      <c r="H29" s="78">
        <v>643.20000000000005</v>
      </c>
      <c r="I29" s="12"/>
      <c r="J29" s="13"/>
    </row>
    <row r="30" spans="1:10" x14ac:dyDescent="0.25">
      <c r="A30" s="2" t="s">
        <v>216</v>
      </c>
      <c r="B30" s="88">
        <v>3</v>
      </c>
      <c r="C30" s="92" t="s">
        <v>308</v>
      </c>
      <c r="D30" s="2" t="s">
        <v>309</v>
      </c>
      <c r="E30" s="2"/>
      <c r="F30" s="92">
        <v>2017</v>
      </c>
      <c r="G30" s="2"/>
      <c r="H30" s="78">
        <v>907.2</v>
      </c>
      <c r="I30" s="12"/>
      <c r="J30" s="13"/>
    </row>
    <row r="31" spans="1:10" x14ac:dyDescent="0.25">
      <c r="A31" s="73"/>
      <c r="B31" s="39">
        <f>SUM(B29:B30)</f>
        <v>6</v>
      </c>
      <c r="C31" s="73"/>
      <c r="D31" s="73"/>
      <c r="E31" s="73"/>
      <c r="F31" s="73"/>
      <c r="G31" s="73"/>
      <c r="H31" s="75">
        <f>SUM(H29:H30)</f>
        <v>1550.4</v>
      </c>
      <c r="I31" s="12"/>
      <c r="J31" s="13"/>
    </row>
    <row r="32" spans="1:10" x14ac:dyDescent="0.25">
      <c r="A32" s="73"/>
      <c r="B32" s="73"/>
      <c r="C32" s="73"/>
      <c r="D32" s="73"/>
      <c r="E32" s="73"/>
      <c r="F32" s="73"/>
      <c r="G32" s="73"/>
      <c r="H32" s="73"/>
      <c r="I32" s="12"/>
      <c r="J32" s="13"/>
    </row>
    <row r="33" spans="1:10" x14ac:dyDescent="0.25">
      <c r="A33" s="41" t="s">
        <v>167</v>
      </c>
      <c r="B33" s="41" t="s">
        <v>168</v>
      </c>
      <c r="C33" s="73"/>
      <c r="D33" s="73"/>
      <c r="E33" s="73"/>
      <c r="F33" s="73"/>
      <c r="G33" s="73"/>
      <c r="H33" s="73"/>
      <c r="I33" s="73"/>
      <c r="J33" s="77"/>
    </row>
    <row r="34" spans="1:10" ht="26.25" x14ac:dyDescent="0.4">
      <c r="A34" s="42">
        <v>4</v>
      </c>
      <c r="B34" s="42">
        <v>13</v>
      </c>
      <c r="C34" s="80" t="s">
        <v>221</v>
      </c>
      <c r="D34" s="77"/>
      <c r="E34" s="77"/>
      <c r="F34" s="77"/>
      <c r="G34" s="77"/>
      <c r="H34" s="77"/>
      <c r="I34" s="77"/>
      <c r="J34" s="77"/>
    </row>
    <row r="37" spans="1:10" x14ac:dyDescent="0.25">
      <c r="A37" s="81"/>
      <c r="B37" s="81"/>
      <c r="C37" s="81"/>
      <c r="D37" s="81"/>
      <c r="E37" s="81"/>
      <c r="F37" s="81"/>
      <c r="G37" s="81"/>
      <c r="H37" s="81"/>
      <c r="I37" s="81"/>
      <c r="J37" s="81"/>
    </row>
    <row r="38" spans="1:10" x14ac:dyDescent="0.25">
      <c r="A38" s="73"/>
      <c r="B38" s="73"/>
      <c r="C38" s="73"/>
      <c r="D38" s="73"/>
      <c r="E38" s="73"/>
      <c r="F38" s="73"/>
      <c r="G38" s="73"/>
      <c r="H38" s="73"/>
      <c r="I38" s="73"/>
      <c r="J38" s="81"/>
    </row>
    <row r="39" spans="1:10" ht="21" x14ac:dyDescent="0.35">
      <c r="A39" s="41" t="s">
        <v>167</v>
      </c>
      <c r="B39" s="41" t="s">
        <v>168</v>
      </c>
      <c r="C39" s="73"/>
      <c r="D39" s="73"/>
      <c r="E39" s="73"/>
      <c r="F39" s="73"/>
      <c r="G39" s="82" t="s">
        <v>39</v>
      </c>
      <c r="H39" s="83">
        <f>+H19+H27+H31</f>
        <v>37937</v>
      </c>
      <c r="I39" s="73"/>
      <c r="J39" s="81"/>
    </row>
    <row r="40" spans="1:10" ht="26.25" x14ac:dyDescent="0.4">
      <c r="A40" s="42">
        <f>+A19+A34</f>
        <v>20</v>
      </c>
      <c r="B40" s="42">
        <f>+B19+B34</f>
        <v>76</v>
      </c>
      <c r="C40" s="84" t="s">
        <v>170</v>
      </c>
      <c r="D40" s="81"/>
      <c r="E40" s="81"/>
      <c r="F40" s="81"/>
      <c r="G40" s="81"/>
      <c r="H40" s="81"/>
      <c r="I40" s="81"/>
      <c r="J40" s="81"/>
    </row>
    <row r="41" spans="1:10" ht="26.25" x14ac:dyDescent="0.4">
      <c r="A41" s="205"/>
    </row>
    <row r="43" spans="1:10" ht="27.75" x14ac:dyDescent="0.4">
      <c r="A43" s="232" t="s">
        <v>1807</v>
      </c>
      <c r="B43" s="232"/>
      <c r="C43" s="232"/>
      <c r="D43" s="232"/>
      <c r="E43" s="232"/>
      <c r="F43" s="232"/>
      <c r="G43" s="232"/>
      <c r="H43" s="232"/>
      <c r="I43" s="232"/>
      <c r="J43" s="232"/>
    </row>
    <row r="44" spans="1:10" x14ac:dyDescent="0.25">
      <c r="A44" s="198" t="s">
        <v>33</v>
      </c>
      <c r="B44" s="198" t="s">
        <v>34</v>
      </c>
      <c r="C44" s="197" t="s">
        <v>14</v>
      </c>
      <c r="D44" s="199" t="s">
        <v>35</v>
      </c>
      <c r="E44" s="199" t="s">
        <v>36</v>
      </c>
      <c r="F44" s="199" t="s">
        <v>37</v>
      </c>
      <c r="G44" s="199" t="s">
        <v>38</v>
      </c>
      <c r="H44" s="198" t="s">
        <v>171</v>
      </c>
      <c r="I44" s="204"/>
      <c r="J44" s="204"/>
    </row>
    <row r="45" spans="1:10" x14ac:dyDescent="0.25">
      <c r="A45" s="6">
        <v>1</v>
      </c>
      <c r="B45" s="6">
        <v>4</v>
      </c>
      <c r="C45" s="6" t="s">
        <v>1927</v>
      </c>
      <c r="D45" s="6" t="s">
        <v>1928</v>
      </c>
      <c r="E45" s="6" t="s">
        <v>1929</v>
      </c>
      <c r="F45" s="6" t="s">
        <v>1930</v>
      </c>
      <c r="G45" s="6"/>
      <c r="H45" s="224">
        <v>9152</v>
      </c>
      <c r="J45" s="200"/>
    </row>
    <row r="46" spans="1:10" x14ac:dyDescent="0.25">
      <c r="A46" s="16">
        <f>+A45</f>
        <v>1</v>
      </c>
      <c r="B46" s="16">
        <f>SUM(B45)</f>
        <v>4</v>
      </c>
      <c r="H46" s="182">
        <f>SUM(H45)</f>
        <v>9152</v>
      </c>
      <c r="J46" s="200"/>
    </row>
    <row r="47" spans="1:10" x14ac:dyDescent="0.25">
      <c r="A47" s="200"/>
      <c r="B47" s="200"/>
      <c r="C47" s="200"/>
      <c r="D47" s="200"/>
      <c r="E47" s="200"/>
      <c r="F47" s="200"/>
      <c r="G47" s="200"/>
      <c r="H47" s="200"/>
      <c r="I47" s="200"/>
      <c r="J47" s="200"/>
    </row>
    <row r="50" spans="1:10" x14ac:dyDescent="0.25">
      <c r="A50" s="192"/>
      <c r="B50" s="192"/>
      <c r="C50" s="192"/>
      <c r="D50" s="192"/>
      <c r="E50" s="192"/>
      <c r="F50" s="192"/>
      <c r="G50" s="192"/>
      <c r="H50" s="192"/>
      <c r="I50" s="192"/>
      <c r="J50" s="192"/>
    </row>
    <row r="51" spans="1:10" x14ac:dyDescent="0.25">
      <c r="A51" s="73"/>
      <c r="B51" s="73"/>
      <c r="C51" s="73"/>
      <c r="D51" s="73"/>
      <c r="E51" s="73"/>
      <c r="F51" s="73"/>
      <c r="G51" s="73"/>
      <c r="H51" s="73"/>
      <c r="I51" s="73"/>
      <c r="J51" s="192"/>
    </row>
    <row r="52" spans="1:10" ht="21" x14ac:dyDescent="0.35">
      <c r="A52" s="41" t="s">
        <v>167</v>
      </c>
      <c r="B52" s="41" t="s">
        <v>168</v>
      </c>
      <c r="C52" s="73"/>
      <c r="D52" s="73"/>
      <c r="E52" s="73"/>
      <c r="F52" s="73"/>
      <c r="G52" s="82" t="s">
        <v>39</v>
      </c>
      <c r="H52" s="194">
        <f>+H46</f>
        <v>9152</v>
      </c>
      <c r="I52" s="73"/>
      <c r="J52" s="192"/>
    </row>
    <row r="53" spans="1:10" ht="26.25" x14ac:dyDescent="0.4">
      <c r="A53" s="42">
        <f>+A46</f>
        <v>1</v>
      </c>
      <c r="B53" s="42">
        <f>+B46</f>
        <v>4</v>
      </c>
      <c r="C53" s="193" t="s">
        <v>170</v>
      </c>
      <c r="D53" s="192"/>
      <c r="E53" s="192"/>
      <c r="F53" s="192"/>
      <c r="G53" s="192"/>
      <c r="H53" s="192"/>
      <c r="I53" s="192"/>
      <c r="J53" s="192"/>
    </row>
    <row r="55" spans="1:10" x14ac:dyDescent="0.25">
      <c r="E55" s="41" t="s">
        <v>167</v>
      </c>
      <c r="F55" s="41" t="s">
        <v>168</v>
      </c>
    </row>
    <row r="56" spans="1:10" ht="26.25" x14ac:dyDescent="0.4">
      <c r="E56" s="42">
        <f>+A53+A40</f>
        <v>21</v>
      </c>
      <c r="F56" s="42">
        <f>+B53+B40</f>
        <v>80</v>
      </c>
      <c r="G56" s="46" t="s">
        <v>2916</v>
      </c>
      <c r="H56" s="191">
        <f>+H39+H52</f>
        <v>47089</v>
      </c>
    </row>
  </sheetData>
  <mergeCells count="2">
    <mergeCell ref="A1:J1"/>
    <mergeCell ref="A43:J4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8"/>
  <sheetViews>
    <sheetView workbookViewId="0">
      <selection activeCell="C15" sqref="C15"/>
    </sheetView>
  </sheetViews>
  <sheetFormatPr baseColWidth="10" defaultColWidth="10.7109375" defaultRowHeight="15" x14ac:dyDescent="0.25"/>
  <cols>
    <col min="3" max="3" width="61.5703125" customWidth="1"/>
    <col min="4" max="4" width="60" customWidth="1"/>
    <col min="5" max="5" width="26.85546875" customWidth="1"/>
    <col min="6" max="6" width="29" customWidth="1"/>
    <col min="7" max="7" width="21.28515625" customWidth="1"/>
    <col min="8" max="8" width="18.28515625" customWidth="1"/>
    <col min="10" max="10" width="3.7109375" customWidth="1"/>
  </cols>
  <sheetData>
    <row r="1" spans="1:10" ht="27.75" x14ac:dyDescent="0.4">
      <c r="A1" s="232" t="s">
        <v>1806</v>
      </c>
      <c r="B1" s="232"/>
      <c r="C1" s="232"/>
      <c r="D1" s="232"/>
      <c r="E1" s="232"/>
      <c r="F1" s="232"/>
      <c r="G1" s="232"/>
      <c r="H1" s="232"/>
      <c r="I1" s="232"/>
      <c r="J1" s="232"/>
    </row>
    <row r="2" spans="1:10" x14ac:dyDescent="0.25">
      <c r="A2" s="7" t="s">
        <v>33</v>
      </c>
      <c r="B2" s="7" t="s">
        <v>34</v>
      </c>
      <c r="C2" s="23" t="s">
        <v>15</v>
      </c>
      <c r="D2" s="7" t="s">
        <v>35</v>
      </c>
      <c r="E2" s="7" t="s">
        <v>36</v>
      </c>
      <c r="F2" s="7" t="s">
        <v>37</v>
      </c>
      <c r="G2" s="7" t="s">
        <v>38</v>
      </c>
      <c r="H2" s="7" t="s">
        <v>171</v>
      </c>
      <c r="I2" s="69"/>
      <c r="J2" s="69"/>
    </row>
    <row r="3" spans="1:10" x14ac:dyDescent="0.25">
      <c r="A3" s="70">
        <v>131</v>
      </c>
      <c r="B3" s="27">
        <v>5</v>
      </c>
      <c r="C3" s="74" t="s">
        <v>310</v>
      </c>
      <c r="D3" s="2" t="s">
        <v>311</v>
      </c>
      <c r="E3" s="2" t="s">
        <v>312</v>
      </c>
      <c r="F3" s="2" t="s">
        <v>313</v>
      </c>
      <c r="G3" s="2" t="s">
        <v>43</v>
      </c>
      <c r="H3" s="63">
        <v>2990.1499999999996</v>
      </c>
      <c r="I3" s="73"/>
      <c r="J3" s="69"/>
    </row>
    <row r="4" spans="1:10" x14ac:dyDescent="0.25">
      <c r="A4" s="70">
        <v>133</v>
      </c>
      <c r="B4" s="27">
        <v>5</v>
      </c>
      <c r="C4" s="74" t="s">
        <v>314</v>
      </c>
      <c r="D4" s="2" t="s">
        <v>315</v>
      </c>
      <c r="E4" s="2" t="s">
        <v>316</v>
      </c>
      <c r="F4" s="29" t="s">
        <v>317</v>
      </c>
      <c r="G4" s="91" t="s">
        <v>47</v>
      </c>
      <c r="H4" s="52">
        <v>5020</v>
      </c>
      <c r="I4" s="73"/>
      <c r="J4" s="69"/>
    </row>
    <row r="5" spans="1:10" x14ac:dyDescent="0.25">
      <c r="A5" s="70">
        <v>134</v>
      </c>
      <c r="B5" s="27">
        <v>5</v>
      </c>
      <c r="C5" s="74" t="s">
        <v>318</v>
      </c>
      <c r="D5" s="2" t="s">
        <v>319</v>
      </c>
      <c r="E5" s="2" t="s">
        <v>42</v>
      </c>
      <c r="F5" s="2">
        <v>2014</v>
      </c>
      <c r="G5" s="2" t="s">
        <v>43</v>
      </c>
      <c r="H5" s="51">
        <v>450</v>
      </c>
      <c r="I5" s="73"/>
      <c r="J5" s="69"/>
    </row>
    <row r="6" spans="1:10" x14ac:dyDescent="0.25">
      <c r="A6" s="70">
        <v>135</v>
      </c>
      <c r="B6" s="93">
        <v>5</v>
      </c>
      <c r="C6" s="98" t="s">
        <v>320</v>
      </c>
      <c r="D6" s="2" t="s">
        <v>321</v>
      </c>
      <c r="E6" s="2" t="s">
        <v>42</v>
      </c>
      <c r="F6" s="2">
        <v>2014</v>
      </c>
      <c r="G6" s="2" t="s">
        <v>43</v>
      </c>
      <c r="H6" s="51">
        <v>860</v>
      </c>
      <c r="I6" s="73"/>
      <c r="J6" s="69"/>
    </row>
    <row r="7" spans="1:10" x14ac:dyDescent="0.25">
      <c r="A7" s="70">
        <v>136</v>
      </c>
      <c r="B7" s="27">
        <v>3</v>
      </c>
      <c r="C7" s="74" t="s">
        <v>322</v>
      </c>
      <c r="D7" s="2" t="s">
        <v>323</v>
      </c>
      <c r="E7" s="2" t="s">
        <v>324</v>
      </c>
      <c r="F7" s="2" t="s">
        <v>325</v>
      </c>
      <c r="G7" s="2" t="s">
        <v>47</v>
      </c>
      <c r="H7" s="50">
        <v>1683</v>
      </c>
      <c r="I7" s="73"/>
      <c r="J7" s="69"/>
    </row>
    <row r="8" spans="1:10" x14ac:dyDescent="0.25">
      <c r="A8" s="70">
        <v>138</v>
      </c>
      <c r="B8" s="27">
        <v>5</v>
      </c>
      <c r="C8" s="74" t="s">
        <v>326</v>
      </c>
      <c r="D8" s="2" t="s">
        <v>327</v>
      </c>
      <c r="E8" s="2" t="s">
        <v>312</v>
      </c>
      <c r="F8" s="2" t="s">
        <v>313</v>
      </c>
      <c r="G8" s="2" t="s">
        <v>43</v>
      </c>
      <c r="H8" s="51">
        <v>2710</v>
      </c>
      <c r="I8" s="73"/>
      <c r="J8" s="69"/>
    </row>
    <row r="9" spans="1:10" x14ac:dyDescent="0.25">
      <c r="A9" s="70">
        <v>139</v>
      </c>
      <c r="B9" s="27">
        <v>5</v>
      </c>
      <c r="C9" s="74" t="s">
        <v>326</v>
      </c>
      <c r="D9" s="2" t="s">
        <v>328</v>
      </c>
      <c r="E9" s="2" t="s">
        <v>312</v>
      </c>
      <c r="F9" s="2" t="s">
        <v>313</v>
      </c>
      <c r="G9" s="2" t="s">
        <v>43</v>
      </c>
      <c r="H9" s="63">
        <v>1583.95</v>
      </c>
      <c r="I9" s="73"/>
      <c r="J9" s="69"/>
    </row>
    <row r="10" spans="1:10" x14ac:dyDescent="0.25">
      <c r="A10" s="70">
        <v>140</v>
      </c>
      <c r="B10" s="27">
        <v>4</v>
      </c>
      <c r="C10" s="74" t="s">
        <v>329</v>
      </c>
      <c r="D10" s="2" t="s">
        <v>330</v>
      </c>
      <c r="E10" s="2" t="s">
        <v>260</v>
      </c>
      <c r="F10" s="2">
        <v>2011</v>
      </c>
      <c r="G10" s="2" t="s">
        <v>43</v>
      </c>
      <c r="H10" s="63">
        <v>1785.72</v>
      </c>
      <c r="I10" s="73"/>
      <c r="J10" s="69"/>
    </row>
    <row r="11" spans="1:10" x14ac:dyDescent="0.25">
      <c r="A11" s="70">
        <v>142</v>
      </c>
      <c r="B11" s="27">
        <v>5</v>
      </c>
      <c r="C11" s="74" t="s">
        <v>331</v>
      </c>
      <c r="D11" s="2" t="s">
        <v>332</v>
      </c>
      <c r="E11" s="2" t="s">
        <v>42</v>
      </c>
      <c r="F11" s="2">
        <v>2016</v>
      </c>
      <c r="G11" s="2" t="s">
        <v>43</v>
      </c>
      <c r="H11" s="51">
        <v>1685</v>
      </c>
      <c r="I11" s="73"/>
      <c r="J11" s="69"/>
    </row>
    <row r="12" spans="1:10" x14ac:dyDescent="0.25">
      <c r="A12" s="70">
        <v>143</v>
      </c>
      <c r="B12" s="27">
        <v>4</v>
      </c>
      <c r="C12" s="74" t="s">
        <v>333</v>
      </c>
      <c r="D12" s="2" t="s">
        <v>334</v>
      </c>
      <c r="E12" s="2" t="s">
        <v>260</v>
      </c>
      <c r="F12" s="2">
        <v>2012</v>
      </c>
      <c r="G12" s="2" t="s">
        <v>43</v>
      </c>
      <c r="H12" s="49">
        <v>2540</v>
      </c>
      <c r="I12" s="73"/>
      <c r="J12" s="69"/>
    </row>
    <row r="13" spans="1:10" x14ac:dyDescent="0.25">
      <c r="A13" s="70">
        <v>145</v>
      </c>
      <c r="B13" s="93">
        <v>5</v>
      </c>
      <c r="C13" s="98" t="s">
        <v>335</v>
      </c>
      <c r="D13" s="2" t="s">
        <v>336</v>
      </c>
      <c r="E13" s="2" t="s">
        <v>337</v>
      </c>
      <c r="F13" s="29">
        <v>2013</v>
      </c>
      <c r="G13" s="2" t="s">
        <v>43</v>
      </c>
      <c r="H13" s="51">
        <v>1455</v>
      </c>
      <c r="I13" s="73"/>
      <c r="J13" s="69"/>
    </row>
    <row r="14" spans="1:10" x14ac:dyDescent="0.25">
      <c r="A14" s="70">
        <v>146</v>
      </c>
      <c r="B14" s="27">
        <v>4</v>
      </c>
      <c r="C14" s="74" t="s">
        <v>338</v>
      </c>
      <c r="D14" s="2" t="s">
        <v>339</v>
      </c>
      <c r="E14" s="2" t="s">
        <v>340</v>
      </c>
      <c r="F14" s="2">
        <v>2013</v>
      </c>
      <c r="G14" s="2" t="s">
        <v>43</v>
      </c>
      <c r="H14" s="63">
        <v>607.20000000000005</v>
      </c>
      <c r="I14" s="73"/>
      <c r="J14" s="69"/>
    </row>
    <row r="15" spans="1:10" x14ac:dyDescent="0.25">
      <c r="A15" s="70">
        <v>147</v>
      </c>
      <c r="B15" s="27">
        <v>5</v>
      </c>
      <c r="C15" s="74" t="s">
        <v>341</v>
      </c>
      <c r="D15" s="2" t="s">
        <v>342</v>
      </c>
      <c r="E15" s="2" t="s">
        <v>343</v>
      </c>
      <c r="F15" s="2">
        <v>2015</v>
      </c>
      <c r="G15" s="2" t="s">
        <v>47</v>
      </c>
      <c r="H15" s="51">
        <v>3010</v>
      </c>
      <c r="I15" s="73"/>
      <c r="J15" s="69"/>
    </row>
    <row r="16" spans="1:10" x14ac:dyDescent="0.25">
      <c r="A16" s="70">
        <v>149</v>
      </c>
      <c r="B16" s="27">
        <v>10</v>
      </c>
      <c r="C16" s="74" t="s">
        <v>344</v>
      </c>
      <c r="D16" s="2" t="s">
        <v>345</v>
      </c>
      <c r="E16" s="2" t="s">
        <v>266</v>
      </c>
      <c r="F16" s="29" t="s">
        <v>317</v>
      </c>
      <c r="G16" s="2" t="s">
        <v>43</v>
      </c>
      <c r="H16" s="63">
        <v>4435.4000000000005</v>
      </c>
      <c r="I16" s="73"/>
      <c r="J16" s="69"/>
    </row>
    <row r="17" spans="1:10" x14ac:dyDescent="0.25">
      <c r="A17" s="70">
        <v>150</v>
      </c>
      <c r="B17" s="27">
        <v>4</v>
      </c>
      <c r="C17" s="74" t="s">
        <v>346</v>
      </c>
      <c r="D17" s="2" t="s">
        <v>347</v>
      </c>
      <c r="E17" s="2" t="s">
        <v>260</v>
      </c>
      <c r="F17" s="2" t="s">
        <v>348</v>
      </c>
      <c r="G17" s="2" t="s">
        <v>43</v>
      </c>
      <c r="H17" s="49">
        <v>1128</v>
      </c>
      <c r="I17" s="73"/>
      <c r="J17" s="69"/>
    </row>
    <row r="18" spans="1:10" x14ac:dyDescent="0.25">
      <c r="A18" s="70">
        <v>151</v>
      </c>
      <c r="B18" s="27">
        <v>20</v>
      </c>
      <c r="C18" s="74" t="s">
        <v>349</v>
      </c>
      <c r="D18" s="2" t="s">
        <v>350</v>
      </c>
      <c r="E18" s="2" t="s">
        <v>351</v>
      </c>
      <c r="F18" s="2" t="s">
        <v>352</v>
      </c>
      <c r="G18" s="2" t="s">
        <v>43</v>
      </c>
      <c r="H18" s="51">
        <v>16840</v>
      </c>
      <c r="I18" s="73"/>
      <c r="J18" s="69"/>
    </row>
    <row r="19" spans="1:10" x14ac:dyDescent="0.25">
      <c r="A19" s="70">
        <v>152</v>
      </c>
      <c r="B19" s="27">
        <v>10</v>
      </c>
      <c r="C19" s="74" t="s">
        <v>353</v>
      </c>
      <c r="D19" s="2" t="s">
        <v>354</v>
      </c>
      <c r="E19" s="2" t="s">
        <v>266</v>
      </c>
      <c r="F19" s="2" t="s">
        <v>355</v>
      </c>
      <c r="G19" s="2" t="s">
        <v>47</v>
      </c>
      <c r="H19" s="63">
        <v>6800.5</v>
      </c>
      <c r="I19" s="73"/>
      <c r="J19" s="69"/>
    </row>
    <row r="20" spans="1:10" x14ac:dyDescent="0.25">
      <c r="A20" s="39">
        <f>19-2</f>
        <v>17</v>
      </c>
      <c r="B20" s="39">
        <f>SUM(B3:B19)</f>
        <v>104</v>
      </c>
      <c r="C20" s="73"/>
      <c r="D20" s="73"/>
      <c r="E20" s="73"/>
      <c r="F20" s="73"/>
      <c r="G20" s="73"/>
      <c r="H20" s="75">
        <f>SUM(H3:H19)</f>
        <v>55583.92</v>
      </c>
      <c r="I20" s="73"/>
      <c r="J20" s="69"/>
    </row>
    <row r="21" spans="1:10" x14ac:dyDescent="0.25">
      <c r="A21" s="73"/>
      <c r="B21" s="73"/>
      <c r="C21" s="73"/>
      <c r="D21" s="73"/>
      <c r="E21" s="73"/>
      <c r="F21" s="73"/>
      <c r="G21" s="73"/>
      <c r="H21" s="73"/>
      <c r="I21" s="73"/>
      <c r="J21" s="69"/>
    </row>
    <row r="22" spans="1:10" x14ac:dyDescent="0.25">
      <c r="A22" s="41" t="s">
        <v>167</v>
      </c>
      <c r="B22" s="41" t="s">
        <v>168</v>
      </c>
      <c r="C22" s="73"/>
      <c r="D22" s="73"/>
      <c r="E22" s="73"/>
      <c r="F22" s="73"/>
      <c r="G22" s="73"/>
      <c r="H22" s="73"/>
      <c r="I22" s="73"/>
      <c r="J22" s="69"/>
    </row>
    <row r="23" spans="1:10" ht="26.25" x14ac:dyDescent="0.4">
      <c r="A23" s="42">
        <f>+A20</f>
        <v>17</v>
      </c>
      <c r="B23" s="42">
        <f>+B20</f>
        <v>104</v>
      </c>
      <c r="C23" s="76" t="s">
        <v>169</v>
      </c>
      <c r="D23" s="69"/>
      <c r="E23" s="69"/>
      <c r="F23" s="69"/>
      <c r="G23" s="69"/>
      <c r="H23" s="69"/>
      <c r="I23" s="69"/>
      <c r="J23" s="69"/>
    </row>
    <row r="24" spans="1:10" x14ac:dyDescent="0.25">
      <c r="A24" s="73"/>
      <c r="B24" s="73"/>
      <c r="C24" s="73"/>
      <c r="D24" s="73"/>
      <c r="E24" s="73"/>
      <c r="F24" s="73"/>
      <c r="G24" s="73"/>
      <c r="H24" s="73"/>
      <c r="I24" s="73"/>
      <c r="J24" s="73"/>
    </row>
    <row r="25" spans="1:10" x14ac:dyDescent="0.25">
      <c r="A25" s="3" t="s">
        <v>188</v>
      </c>
      <c r="B25" s="67" t="s">
        <v>34</v>
      </c>
      <c r="C25" s="67" t="s">
        <v>356</v>
      </c>
      <c r="D25" s="67" t="s">
        <v>37</v>
      </c>
      <c r="E25" s="67" t="s">
        <v>357</v>
      </c>
      <c r="F25" s="67" t="s">
        <v>36</v>
      </c>
      <c r="G25" s="67" t="s">
        <v>358</v>
      </c>
      <c r="H25" s="67" t="s">
        <v>39</v>
      </c>
      <c r="I25" s="77"/>
      <c r="J25" s="77"/>
    </row>
    <row r="26" spans="1:10" x14ac:dyDescent="0.25">
      <c r="A26" s="2" t="s">
        <v>359</v>
      </c>
      <c r="B26" s="99">
        <v>1</v>
      </c>
      <c r="C26" s="99" t="s">
        <v>360</v>
      </c>
      <c r="D26" s="100">
        <v>2017</v>
      </c>
      <c r="E26" s="99" t="s">
        <v>361</v>
      </c>
      <c r="F26" s="99" t="s">
        <v>359</v>
      </c>
      <c r="G26" s="101">
        <v>4800</v>
      </c>
      <c r="H26" s="101">
        <f>+G26</f>
        <v>4800</v>
      </c>
      <c r="I26" s="73"/>
      <c r="J26" s="77"/>
    </row>
    <row r="27" spans="1:10" x14ac:dyDescent="0.25">
      <c r="A27" s="2" t="s">
        <v>362</v>
      </c>
      <c r="B27" s="2">
        <v>1</v>
      </c>
      <c r="C27" s="2" t="s">
        <v>363</v>
      </c>
      <c r="D27" s="56">
        <v>2018</v>
      </c>
      <c r="E27" s="2" t="s">
        <v>364</v>
      </c>
      <c r="F27" s="91" t="s">
        <v>359</v>
      </c>
      <c r="G27" s="5">
        <v>1000</v>
      </c>
      <c r="H27" s="5">
        <f>+G27</f>
        <v>1000</v>
      </c>
      <c r="I27" s="73"/>
      <c r="J27" s="77"/>
    </row>
    <row r="28" spans="1:10" x14ac:dyDescent="0.25">
      <c r="A28" s="12"/>
      <c r="B28" s="12"/>
      <c r="C28" s="12"/>
      <c r="D28" s="12"/>
      <c r="E28" s="12"/>
      <c r="F28" s="12"/>
      <c r="G28" s="73"/>
      <c r="H28" s="75">
        <f>SUM(H26:H27)</f>
        <v>5800</v>
      </c>
      <c r="I28" s="73"/>
      <c r="J28" s="77"/>
    </row>
    <row r="29" spans="1:10" x14ac:dyDescent="0.25">
      <c r="A29" s="41" t="s">
        <v>167</v>
      </c>
      <c r="B29" s="41" t="s">
        <v>168</v>
      </c>
      <c r="C29" s="12"/>
      <c r="D29" s="12"/>
      <c r="E29" s="95"/>
      <c r="F29" s="12"/>
      <c r="G29" s="73"/>
      <c r="H29" s="73"/>
      <c r="I29" s="73"/>
      <c r="J29" s="77"/>
    </row>
    <row r="30" spans="1:10" ht="26.25" x14ac:dyDescent="0.4">
      <c r="A30" s="42">
        <v>2</v>
      </c>
      <c r="B30" s="42">
        <f>6+12</f>
        <v>18</v>
      </c>
      <c r="C30" s="102" t="s">
        <v>221</v>
      </c>
      <c r="D30" s="13"/>
      <c r="E30" s="13"/>
      <c r="F30" s="13"/>
      <c r="G30" s="77"/>
      <c r="H30" s="77"/>
      <c r="I30" s="77"/>
      <c r="J30" s="77"/>
    </row>
    <row r="31" spans="1:10" x14ac:dyDescent="0.25">
      <c r="A31" s="73"/>
      <c r="B31" s="73"/>
      <c r="C31" s="73"/>
      <c r="D31" s="73"/>
      <c r="E31" s="73"/>
      <c r="F31" s="73"/>
      <c r="G31" s="73"/>
      <c r="H31" s="73"/>
      <c r="I31" s="73"/>
      <c r="J31" s="73"/>
    </row>
    <row r="32" spans="1:10" x14ac:dyDescent="0.25">
      <c r="A32" s="31"/>
      <c r="B32" s="31"/>
      <c r="C32" s="103"/>
      <c r="D32" s="12"/>
      <c r="E32" s="12"/>
      <c r="F32" s="12"/>
      <c r="G32" s="12"/>
      <c r="H32" s="12"/>
      <c r="I32" s="73"/>
      <c r="J32" s="73"/>
    </row>
    <row r="33" spans="1:10" x14ac:dyDescent="0.25">
      <c r="A33" s="45"/>
      <c r="B33" s="45"/>
      <c r="C33" s="104"/>
      <c r="D33" s="105"/>
      <c r="E33" s="105"/>
      <c r="F33" s="105"/>
      <c r="G33" s="96"/>
      <c r="H33" s="105"/>
      <c r="I33" s="81"/>
      <c r="J33" s="81"/>
    </row>
    <row r="34" spans="1:10" x14ac:dyDescent="0.25">
      <c r="A34" s="31"/>
      <c r="B34" s="31"/>
      <c r="C34" s="103"/>
      <c r="D34" s="12"/>
      <c r="E34" s="12"/>
      <c r="F34" s="12"/>
      <c r="G34" s="12"/>
      <c r="H34" s="12"/>
      <c r="I34" s="73"/>
      <c r="J34" s="81"/>
    </row>
    <row r="35" spans="1:10" ht="21" x14ac:dyDescent="0.35">
      <c r="A35" s="41" t="s">
        <v>167</v>
      </c>
      <c r="B35" s="41" t="s">
        <v>168</v>
      </c>
      <c r="C35" s="103"/>
      <c r="D35" s="12"/>
      <c r="E35" s="12"/>
      <c r="F35" s="12"/>
      <c r="G35" s="82" t="s">
        <v>39</v>
      </c>
      <c r="H35" s="83">
        <f>+H20+H28</f>
        <v>61383.92</v>
      </c>
      <c r="I35" s="73"/>
      <c r="J35" s="81"/>
    </row>
    <row r="36" spans="1:10" ht="26.25" x14ac:dyDescent="0.4">
      <c r="A36" s="42">
        <f>+A23+A30</f>
        <v>19</v>
      </c>
      <c r="B36" s="42">
        <f>+B23+B30</f>
        <v>122</v>
      </c>
      <c r="C36" s="106" t="s">
        <v>170</v>
      </c>
      <c r="D36" s="105"/>
      <c r="E36" s="105"/>
      <c r="F36" s="105"/>
      <c r="G36" s="81"/>
      <c r="H36" s="81"/>
      <c r="I36" s="81"/>
      <c r="J36" s="81"/>
    </row>
    <row r="39" spans="1:10" ht="27.75" x14ac:dyDescent="0.4">
      <c r="A39" s="232" t="s">
        <v>1807</v>
      </c>
      <c r="B39" s="232"/>
      <c r="C39" s="232"/>
      <c r="D39" s="232"/>
      <c r="E39" s="232"/>
      <c r="F39" s="232"/>
      <c r="G39" s="232"/>
      <c r="H39" s="232"/>
      <c r="I39" s="232"/>
      <c r="J39" s="232"/>
    </row>
    <row r="40" spans="1:10" x14ac:dyDescent="0.25">
      <c r="A40" s="196" t="s">
        <v>33</v>
      </c>
      <c r="B40" s="196" t="s">
        <v>34</v>
      </c>
      <c r="C40" s="197" t="s">
        <v>1943</v>
      </c>
      <c r="D40" s="196" t="s">
        <v>35</v>
      </c>
      <c r="E40" s="196" t="s">
        <v>36</v>
      </c>
      <c r="F40" s="196" t="s">
        <v>37</v>
      </c>
      <c r="G40" s="196" t="s">
        <v>38</v>
      </c>
      <c r="H40" s="196" t="s">
        <v>171</v>
      </c>
      <c r="I40" s="200"/>
      <c r="J40" s="200"/>
    </row>
    <row r="41" spans="1:10" x14ac:dyDescent="0.25">
      <c r="A41" s="2">
        <v>1</v>
      </c>
      <c r="B41" s="174">
        <v>10</v>
      </c>
      <c r="C41" s="174" t="s">
        <v>1937</v>
      </c>
      <c r="D41" s="174" t="s">
        <v>1931</v>
      </c>
      <c r="E41" s="174" t="s">
        <v>337</v>
      </c>
      <c r="F41" s="174" t="s">
        <v>1823</v>
      </c>
      <c r="G41" s="2"/>
      <c r="H41" s="173">
        <v>1760</v>
      </c>
      <c r="J41" s="200"/>
    </row>
    <row r="42" spans="1:10" x14ac:dyDescent="0.25">
      <c r="A42" s="2">
        <f>+A41+1</f>
        <v>2</v>
      </c>
      <c r="B42" s="174">
        <v>10</v>
      </c>
      <c r="C42" s="174" t="s">
        <v>1938</v>
      </c>
      <c r="D42" s="174" t="s">
        <v>1932</v>
      </c>
      <c r="E42" s="174" t="s">
        <v>337</v>
      </c>
      <c r="F42" s="174" t="s">
        <v>1885</v>
      </c>
      <c r="G42" s="2"/>
      <c r="H42" s="173">
        <v>5800</v>
      </c>
      <c r="J42" s="200"/>
    </row>
    <row r="43" spans="1:10" x14ac:dyDescent="0.25">
      <c r="A43" s="2">
        <f t="shared" ref="A43:A47" si="0">+A42+1</f>
        <v>3</v>
      </c>
      <c r="B43" s="174">
        <v>10</v>
      </c>
      <c r="C43" s="174" t="s">
        <v>1939</v>
      </c>
      <c r="D43" s="174" t="s">
        <v>1933</v>
      </c>
      <c r="E43" s="174" t="s">
        <v>337</v>
      </c>
      <c r="F43" s="174" t="s">
        <v>1823</v>
      </c>
      <c r="G43" s="2"/>
      <c r="H43" s="173">
        <v>4720</v>
      </c>
      <c r="J43" s="200"/>
    </row>
    <row r="44" spans="1:10" x14ac:dyDescent="0.25">
      <c r="A44" s="2">
        <f t="shared" si="0"/>
        <v>4</v>
      </c>
      <c r="B44" s="174">
        <v>6</v>
      </c>
      <c r="C44" s="174" t="s">
        <v>1940</v>
      </c>
      <c r="D44" s="174" t="s">
        <v>1934</v>
      </c>
      <c r="E44" s="174" t="s">
        <v>337</v>
      </c>
      <c r="F44" s="174" t="s">
        <v>1884</v>
      </c>
      <c r="G44" s="2"/>
      <c r="H44" s="173">
        <v>4296</v>
      </c>
      <c r="J44" s="200"/>
    </row>
    <row r="45" spans="1:10" x14ac:dyDescent="0.25">
      <c r="A45" s="2">
        <f t="shared" si="0"/>
        <v>5</v>
      </c>
      <c r="B45" s="174">
        <v>10</v>
      </c>
      <c r="C45" s="174" t="s">
        <v>1941</v>
      </c>
      <c r="D45" s="174" t="s">
        <v>1935</v>
      </c>
      <c r="E45" s="174" t="s">
        <v>337</v>
      </c>
      <c r="F45" s="174" t="s">
        <v>1823</v>
      </c>
      <c r="G45" s="2"/>
      <c r="H45" s="173">
        <v>3960</v>
      </c>
      <c r="J45" s="200"/>
    </row>
    <row r="46" spans="1:10" x14ac:dyDescent="0.25">
      <c r="A46" s="2">
        <f t="shared" si="0"/>
        <v>6</v>
      </c>
      <c r="B46" s="174">
        <v>10</v>
      </c>
      <c r="C46" s="174" t="s">
        <v>1942</v>
      </c>
      <c r="D46" s="174" t="s">
        <v>1936</v>
      </c>
      <c r="E46" s="174" t="s">
        <v>337</v>
      </c>
      <c r="F46" s="174" t="s">
        <v>1823</v>
      </c>
      <c r="G46" s="2"/>
      <c r="H46" s="173">
        <v>3600</v>
      </c>
      <c r="J46" s="200"/>
    </row>
    <row r="47" spans="1:10" x14ac:dyDescent="0.25">
      <c r="A47" s="2">
        <f t="shared" si="0"/>
        <v>7</v>
      </c>
      <c r="B47" s="174">
        <v>10</v>
      </c>
      <c r="C47" s="174" t="s">
        <v>1942</v>
      </c>
      <c r="D47" s="174" t="s">
        <v>1936</v>
      </c>
      <c r="E47" s="174" t="s">
        <v>337</v>
      </c>
      <c r="F47" s="174" t="s">
        <v>1823</v>
      </c>
      <c r="G47" s="2"/>
      <c r="H47" s="173">
        <v>3600</v>
      </c>
      <c r="J47" s="200"/>
    </row>
    <row r="48" spans="1:10" x14ac:dyDescent="0.25">
      <c r="A48" s="39">
        <f>+A47</f>
        <v>7</v>
      </c>
      <c r="B48" s="39">
        <f>SUM(B41:B47)</f>
        <v>66</v>
      </c>
      <c r="H48" s="182">
        <f>SUM(H41:H47)</f>
        <v>27736</v>
      </c>
      <c r="J48" s="200"/>
    </row>
    <row r="49" spans="1:10" x14ac:dyDescent="0.25">
      <c r="A49" s="200"/>
      <c r="B49" s="200"/>
      <c r="C49" s="200"/>
      <c r="D49" s="200"/>
      <c r="E49" s="200"/>
      <c r="F49" s="200"/>
      <c r="G49" s="200"/>
      <c r="H49" s="200"/>
      <c r="I49" s="200"/>
      <c r="J49" s="200"/>
    </row>
    <row r="52" spans="1:10" x14ac:dyDescent="0.25">
      <c r="A52" s="45"/>
      <c r="B52" s="45"/>
      <c r="C52" s="104"/>
      <c r="D52" s="105"/>
      <c r="E52" s="105"/>
      <c r="F52" s="105"/>
      <c r="G52" s="96"/>
      <c r="H52" s="105"/>
      <c r="I52" s="81"/>
      <c r="J52" s="81"/>
    </row>
    <row r="53" spans="1:10" x14ac:dyDescent="0.25">
      <c r="A53" s="31"/>
      <c r="B53" s="31"/>
      <c r="C53" s="103"/>
      <c r="D53" s="12"/>
      <c r="E53" s="12"/>
      <c r="F53" s="12"/>
      <c r="G53" s="12"/>
      <c r="H53" s="12"/>
      <c r="I53" s="73"/>
      <c r="J53" s="81"/>
    </row>
    <row r="54" spans="1:10" ht="21" x14ac:dyDescent="0.35">
      <c r="A54" s="41" t="s">
        <v>167</v>
      </c>
      <c r="B54" s="41" t="s">
        <v>168</v>
      </c>
      <c r="C54" s="103"/>
      <c r="D54" s="12"/>
      <c r="E54" s="12"/>
      <c r="F54" s="12"/>
      <c r="G54" s="82" t="s">
        <v>39</v>
      </c>
      <c r="H54" s="194">
        <f>+H48</f>
        <v>27736</v>
      </c>
      <c r="I54" s="73"/>
      <c r="J54" s="81"/>
    </row>
    <row r="55" spans="1:10" ht="26.25" x14ac:dyDescent="0.4">
      <c r="A55" s="42">
        <f>+A48</f>
        <v>7</v>
      </c>
      <c r="B55" s="42">
        <f>+B48</f>
        <v>66</v>
      </c>
      <c r="C55" s="106" t="s">
        <v>170</v>
      </c>
      <c r="D55" s="105"/>
      <c r="E55" s="105"/>
      <c r="F55" s="105"/>
      <c r="G55" s="81"/>
      <c r="H55" s="81"/>
      <c r="I55" s="81"/>
      <c r="J55" s="81"/>
    </row>
    <row r="57" spans="1:10" x14ac:dyDescent="0.25">
      <c r="E57" s="41" t="s">
        <v>167</v>
      </c>
      <c r="F57" s="41" t="s">
        <v>168</v>
      </c>
    </row>
    <row r="58" spans="1:10" ht="26.25" x14ac:dyDescent="0.4">
      <c r="E58" s="42">
        <f>+A55+A36</f>
        <v>26</v>
      </c>
      <c r="F58" s="42">
        <f>+B55+B36</f>
        <v>188</v>
      </c>
      <c r="G58" s="46" t="s">
        <v>2916</v>
      </c>
      <c r="H58" s="191">
        <f>+H35+H54</f>
        <v>89119.92</v>
      </c>
    </row>
  </sheetData>
  <mergeCells count="2">
    <mergeCell ref="A1:J1"/>
    <mergeCell ref="A39:J3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70"/>
  <sheetViews>
    <sheetView workbookViewId="0">
      <selection activeCell="C15" sqref="C15"/>
    </sheetView>
  </sheetViews>
  <sheetFormatPr baseColWidth="10" defaultColWidth="10.7109375" defaultRowHeight="15" x14ac:dyDescent="0.25"/>
  <cols>
    <col min="3" max="3" width="73.140625" customWidth="1"/>
    <col min="4" max="4" width="46.5703125" customWidth="1"/>
    <col min="5" max="5" width="38.140625" customWidth="1"/>
    <col min="7" max="7" width="17.140625" customWidth="1"/>
    <col min="8" max="8" width="22.28515625" customWidth="1"/>
    <col min="10" max="10" width="3.7109375" customWidth="1"/>
  </cols>
  <sheetData>
    <row r="1" spans="1:10" ht="27.75" x14ac:dyDescent="0.4">
      <c r="A1" s="232" t="s">
        <v>1806</v>
      </c>
      <c r="B1" s="232"/>
      <c r="C1" s="232"/>
      <c r="D1" s="232"/>
      <c r="E1" s="232"/>
      <c r="F1" s="232"/>
      <c r="G1" s="232"/>
      <c r="H1" s="232"/>
      <c r="I1" s="232"/>
      <c r="J1" s="232"/>
    </row>
    <row r="2" spans="1:10" x14ac:dyDescent="0.25">
      <c r="A2" s="22" t="s">
        <v>33</v>
      </c>
      <c r="B2" s="22" t="s">
        <v>34</v>
      </c>
      <c r="C2" s="23" t="s">
        <v>16</v>
      </c>
      <c r="D2" s="22" t="s">
        <v>35</v>
      </c>
      <c r="E2" s="22" t="s">
        <v>36</v>
      </c>
      <c r="F2" s="22" t="s">
        <v>37</v>
      </c>
      <c r="G2" s="22" t="s">
        <v>38</v>
      </c>
      <c r="H2" s="22" t="s">
        <v>171</v>
      </c>
      <c r="I2" s="25"/>
      <c r="J2" s="25"/>
    </row>
    <row r="3" spans="1:10" x14ac:dyDescent="0.25">
      <c r="A3" s="26">
        <v>153</v>
      </c>
      <c r="B3" s="27">
        <v>1</v>
      </c>
      <c r="C3" s="28" t="s">
        <v>365</v>
      </c>
      <c r="D3" s="6" t="s">
        <v>366</v>
      </c>
      <c r="E3" s="6" t="s">
        <v>367</v>
      </c>
      <c r="F3" s="6">
        <v>2010</v>
      </c>
      <c r="G3" s="6" t="s">
        <v>43</v>
      </c>
      <c r="H3" s="52">
        <v>1656</v>
      </c>
      <c r="J3" s="25"/>
    </row>
    <row r="4" spans="1:10" x14ac:dyDescent="0.25">
      <c r="A4" s="26">
        <v>154</v>
      </c>
      <c r="B4" s="27">
        <v>1</v>
      </c>
      <c r="C4" s="28" t="s">
        <v>368</v>
      </c>
      <c r="D4" s="6" t="s">
        <v>369</v>
      </c>
      <c r="E4" s="6" t="s">
        <v>367</v>
      </c>
      <c r="F4" s="6">
        <v>2010</v>
      </c>
      <c r="G4" s="6" t="s">
        <v>43</v>
      </c>
      <c r="H4" s="52">
        <v>1765</v>
      </c>
      <c r="J4" s="25"/>
    </row>
    <row r="5" spans="1:10" x14ac:dyDescent="0.25">
      <c r="A5" s="26">
        <v>155</v>
      </c>
      <c r="B5" s="27">
        <v>1</v>
      </c>
      <c r="C5" s="28" t="s">
        <v>370</v>
      </c>
      <c r="D5" s="6" t="s">
        <v>371</v>
      </c>
      <c r="E5" s="6" t="s">
        <v>367</v>
      </c>
      <c r="F5" s="6"/>
      <c r="G5" s="6" t="s">
        <v>43</v>
      </c>
      <c r="H5" s="52">
        <v>1805</v>
      </c>
      <c r="J5" s="25"/>
    </row>
    <row r="6" spans="1:10" x14ac:dyDescent="0.25">
      <c r="A6" s="26">
        <v>156</v>
      </c>
      <c r="B6" s="27">
        <v>1</v>
      </c>
      <c r="C6" s="28" t="s">
        <v>372</v>
      </c>
      <c r="D6" s="6" t="s">
        <v>373</v>
      </c>
      <c r="E6" s="6" t="s">
        <v>374</v>
      </c>
      <c r="F6" s="6"/>
      <c r="G6" s="6" t="s">
        <v>43</v>
      </c>
      <c r="H6" s="49">
        <v>1303</v>
      </c>
      <c r="J6" s="25"/>
    </row>
    <row r="7" spans="1:10" x14ac:dyDescent="0.25">
      <c r="A7" s="26">
        <v>157</v>
      </c>
      <c r="B7" s="27">
        <v>1</v>
      </c>
      <c r="C7" s="28" t="s">
        <v>375</v>
      </c>
      <c r="D7" s="6" t="s">
        <v>376</v>
      </c>
      <c r="E7" s="6" t="s">
        <v>377</v>
      </c>
      <c r="F7" s="6"/>
      <c r="G7" s="6" t="s">
        <v>43</v>
      </c>
      <c r="H7" s="107">
        <v>1817</v>
      </c>
      <c r="J7" s="25"/>
    </row>
    <row r="8" spans="1:10" ht="30" x14ac:dyDescent="0.25">
      <c r="A8" s="26">
        <v>159</v>
      </c>
      <c r="B8" s="27">
        <v>1</v>
      </c>
      <c r="C8" s="28" t="s">
        <v>378</v>
      </c>
      <c r="D8" s="21" t="s">
        <v>379</v>
      </c>
      <c r="E8" s="6" t="s">
        <v>380</v>
      </c>
      <c r="F8" s="6"/>
      <c r="G8" s="6" t="s">
        <v>43</v>
      </c>
      <c r="H8" s="52">
        <v>1494</v>
      </c>
      <c r="J8" s="25"/>
    </row>
    <row r="9" spans="1:10" x14ac:dyDescent="0.25">
      <c r="A9" s="26">
        <v>160</v>
      </c>
      <c r="B9" s="27">
        <v>1</v>
      </c>
      <c r="C9" s="28" t="s">
        <v>381</v>
      </c>
      <c r="D9" s="6" t="s">
        <v>382</v>
      </c>
      <c r="E9" s="6" t="s">
        <v>383</v>
      </c>
      <c r="F9" s="6">
        <v>2004</v>
      </c>
      <c r="G9" s="6" t="s">
        <v>43</v>
      </c>
      <c r="H9" s="49">
        <v>3141</v>
      </c>
      <c r="J9" s="25"/>
    </row>
    <row r="10" spans="1:10" x14ac:dyDescent="0.25">
      <c r="A10" s="26">
        <v>161</v>
      </c>
      <c r="B10" s="27">
        <v>1</v>
      </c>
      <c r="C10" s="28" t="s">
        <v>384</v>
      </c>
      <c r="D10" s="6" t="s">
        <v>385</v>
      </c>
      <c r="E10" s="6" t="s">
        <v>386</v>
      </c>
      <c r="F10" s="6">
        <v>2011</v>
      </c>
      <c r="G10" s="6" t="s">
        <v>43</v>
      </c>
      <c r="H10" s="52">
        <v>3825</v>
      </c>
      <c r="J10" s="25"/>
    </row>
    <row r="11" spans="1:10" x14ac:dyDescent="0.25">
      <c r="A11" s="26">
        <v>167</v>
      </c>
      <c r="B11" s="27">
        <v>5</v>
      </c>
      <c r="C11" s="28" t="s">
        <v>387</v>
      </c>
      <c r="D11" s="6" t="s">
        <v>388</v>
      </c>
      <c r="E11" s="6" t="s">
        <v>374</v>
      </c>
      <c r="F11" s="6"/>
      <c r="G11" s="6" t="s">
        <v>43</v>
      </c>
      <c r="H11" s="49">
        <v>8925</v>
      </c>
      <c r="J11" s="25"/>
    </row>
    <row r="12" spans="1:10" ht="30" x14ac:dyDescent="0.25">
      <c r="A12" s="26">
        <v>169</v>
      </c>
      <c r="B12" s="27">
        <v>1</v>
      </c>
      <c r="C12" s="28" t="s">
        <v>389</v>
      </c>
      <c r="D12" s="21" t="s">
        <v>390</v>
      </c>
      <c r="E12" s="6"/>
      <c r="F12" s="6"/>
      <c r="G12" s="6" t="s">
        <v>43</v>
      </c>
      <c r="H12" s="107">
        <v>1516</v>
      </c>
      <c r="J12" s="25"/>
    </row>
    <row r="13" spans="1:10" x14ac:dyDescent="0.25">
      <c r="A13" s="26">
        <v>173</v>
      </c>
      <c r="B13" s="27">
        <v>1</v>
      </c>
      <c r="C13" s="28" t="s">
        <v>391</v>
      </c>
      <c r="D13" s="6" t="s">
        <v>392</v>
      </c>
      <c r="E13" s="6" t="s">
        <v>380</v>
      </c>
      <c r="F13" s="6">
        <v>2006</v>
      </c>
      <c r="G13" s="6" t="s">
        <v>43</v>
      </c>
      <c r="H13" s="51">
        <v>1951</v>
      </c>
      <c r="J13" s="25"/>
    </row>
    <row r="14" spans="1:10" x14ac:dyDescent="0.25">
      <c r="A14" s="26">
        <v>175</v>
      </c>
      <c r="B14" s="27">
        <v>1</v>
      </c>
      <c r="C14" s="28" t="s">
        <v>393</v>
      </c>
      <c r="D14" s="6" t="s">
        <v>394</v>
      </c>
      <c r="E14" s="6" t="s">
        <v>395</v>
      </c>
      <c r="F14" s="6">
        <v>2004</v>
      </c>
      <c r="G14" s="6" t="s">
        <v>43</v>
      </c>
      <c r="H14" s="52">
        <v>1629</v>
      </c>
      <c r="J14" s="25"/>
    </row>
    <row r="15" spans="1:10" ht="30" x14ac:dyDescent="0.25">
      <c r="A15" s="26">
        <v>177</v>
      </c>
      <c r="B15" s="27">
        <v>1</v>
      </c>
      <c r="C15" s="28" t="s">
        <v>396</v>
      </c>
      <c r="D15" s="6" t="s">
        <v>397</v>
      </c>
      <c r="E15" s="21" t="s">
        <v>398</v>
      </c>
      <c r="F15" s="6">
        <v>2013</v>
      </c>
      <c r="G15" s="6" t="s">
        <v>43</v>
      </c>
      <c r="H15" s="49">
        <v>644</v>
      </c>
      <c r="J15" s="25"/>
    </row>
    <row r="16" spans="1:10" x14ac:dyDescent="0.25">
      <c r="A16" s="26">
        <v>179</v>
      </c>
      <c r="B16" s="27">
        <v>1</v>
      </c>
      <c r="C16" s="28" t="s">
        <v>399</v>
      </c>
      <c r="D16" s="6" t="s">
        <v>400</v>
      </c>
      <c r="E16" s="6" t="s">
        <v>374</v>
      </c>
      <c r="F16" s="6">
        <v>2012</v>
      </c>
      <c r="G16" s="6" t="s">
        <v>43</v>
      </c>
      <c r="H16" s="52">
        <v>1120</v>
      </c>
      <c r="J16" s="25"/>
    </row>
    <row r="17" spans="1:10" x14ac:dyDescent="0.25">
      <c r="A17" s="26">
        <v>180</v>
      </c>
      <c r="B17" s="27">
        <v>1</v>
      </c>
      <c r="C17" s="28" t="s">
        <v>401</v>
      </c>
      <c r="D17" s="6" t="s">
        <v>402</v>
      </c>
      <c r="E17" s="6" t="s">
        <v>403</v>
      </c>
      <c r="F17" s="6"/>
      <c r="G17" s="6" t="s">
        <v>43</v>
      </c>
      <c r="H17" s="49">
        <v>2491</v>
      </c>
      <c r="J17" s="25"/>
    </row>
    <row r="18" spans="1:10" x14ac:dyDescent="0.25">
      <c r="A18" s="26">
        <v>182</v>
      </c>
      <c r="B18" s="27">
        <v>1</v>
      </c>
      <c r="C18" s="28" t="s">
        <v>404</v>
      </c>
      <c r="D18" s="6" t="s">
        <v>405</v>
      </c>
      <c r="E18" s="6" t="s">
        <v>406</v>
      </c>
      <c r="F18" s="6"/>
      <c r="G18" s="6" t="s">
        <v>43</v>
      </c>
      <c r="H18" s="49">
        <v>1876</v>
      </c>
      <c r="J18" s="25"/>
    </row>
    <row r="19" spans="1:10" ht="30" x14ac:dyDescent="0.25">
      <c r="A19" s="26">
        <v>184</v>
      </c>
      <c r="B19" s="27">
        <v>1</v>
      </c>
      <c r="C19" s="28" t="s">
        <v>407</v>
      </c>
      <c r="D19" s="21" t="s">
        <v>408</v>
      </c>
      <c r="E19" s="6" t="s">
        <v>409</v>
      </c>
      <c r="F19" s="6">
        <v>2011</v>
      </c>
      <c r="G19" s="6" t="s">
        <v>43</v>
      </c>
      <c r="H19" s="52">
        <v>1799</v>
      </c>
      <c r="J19" s="25"/>
    </row>
    <row r="20" spans="1:10" ht="30" x14ac:dyDescent="0.25">
      <c r="A20" s="26">
        <v>185</v>
      </c>
      <c r="B20" s="27">
        <v>1</v>
      </c>
      <c r="C20" s="64" t="s">
        <v>410</v>
      </c>
      <c r="D20" s="21" t="s">
        <v>411</v>
      </c>
      <c r="E20" s="6" t="s">
        <v>380</v>
      </c>
      <c r="F20" s="6">
        <v>2013</v>
      </c>
      <c r="G20" s="6" t="s">
        <v>43</v>
      </c>
      <c r="H20" s="52">
        <v>1158</v>
      </c>
      <c r="J20" s="25"/>
    </row>
    <row r="21" spans="1:10" ht="26.25" x14ac:dyDescent="0.25">
      <c r="A21" s="26">
        <v>186</v>
      </c>
      <c r="B21" s="27">
        <v>1</v>
      </c>
      <c r="C21" s="64" t="s">
        <v>412</v>
      </c>
      <c r="D21" s="6" t="s">
        <v>413</v>
      </c>
      <c r="E21" s="6" t="s">
        <v>414</v>
      </c>
      <c r="F21" s="6">
        <v>2011</v>
      </c>
      <c r="G21" s="6" t="s">
        <v>43</v>
      </c>
      <c r="H21" s="52">
        <v>3898</v>
      </c>
      <c r="J21" s="25"/>
    </row>
    <row r="22" spans="1:10" x14ac:dyDescent="0.25">
      <c r="A22" s="26">
        <v>190</v>
      </c>
      <c r="B22" s="27">
        <v>1</v>
      </c>
      <c r="C22" s="28" t="s">
        <v>415</v>
      </c>
      <c r="D22" s="6" t="s">
        <v>416</v>
      </c>
      <c r="E22" s="6" t="s">
        <v>409</v>
      </c>
      <c r="F22" s="6"/>
      <c r="G22" s="6" t="s">
        <v>43</v>
      </c>
      <c r="H22" s="52">
        <v>1573</v>
      </c>
      <c r="J22" s="25"/>
    </row>
    <row r="23" spans="1:10" x14ac:dyDescent="0.25">
      <c r="A23" s="26">
        <v>193</v>
      </c>
      <c r="B23" s="27">
        <v>1</v>
      </c>
      <c r="C23" s="28" t="s">
        <v>417</v>
      </c>
      <c r="D23" s="6" t="s">
        <v>418</v>
      </c>
      <c r="E23" s="6" t="s">
        <v>383</v>
      </c>
      <c r="F23" s="6"/>
      <c r="G23" s="6" t="s">
        <v>43</v>
      </c>
      <c r="H23" s="52">
        <v>2648</v>
      </c>
      <c r="J23" s="25"/>
    </row>
    <row r="24" spans="1:10" x14ac:dyDescent="0.25">
      <c r="A24" s="26">
        <v>195</v>
      </c>
      <c r="B24" s="27">
        <v>1</v>
      </c>
      <c r="C24" s="28" t="s">
        <v>419</v>
      </c>
      <c r="D24" s="6" t="s">
        <v>420</v>
      </c>
      <c r="E24" s="6" t="s">
        <v>421</v>
      </c>
      <c r="F24" s="6"/>
      <c r="G24" s="6" t="s">
        <v>43</v>
      </c>
      <c r="H24" s="107">
        <v>3380</v>
      </c>
      <c r="J24" s="25"/>
    </row>
    <row r="25" spans="1:10" x14ac:dyDescent="0.25">
      <c r="A25" s="26">
        <v>199</v>
      </c>
      <c r="B25" s="27">
        <v>1</v>
      </c>
      <c r="C25" s="28" t="s">
        <v>422</v>
      </c>
      <c r="D25" s="6" t="s">
        <v>423</v>
      </c>
      <c r="E25" s="6" t="s">
        <v>380</v>
      </c>
      <c r="F25" s="6">
        <v>2005</v>
      </c>
      <c r="G25" s="6" t="s">
        <v>43</v>
      </c>
      <c r="H25" s="107">
        <v>2322</v>
      </c>
      <c r="J25" s="25"/>
    </row>
    <row r="26" spans="1:10" x14ac:dyDescent="0.25">
      <c r="A26" s="26">
        <v>200</v>
      </c>
      <c r="B26" s="27">
        <v>1</v>
      </c>
      <c r="C26" s="28" t="s">
        <v>424</v>
      </c>
      <c r="D26" s="6" t="s">
        <v>425</v>
      </c>
      <c r="E26" s="6" t="s">
        <v>383</v>
      </c>
      <c r="F26" s="6"/>
      <c r="G26" s="6" t="s">
        <v>43</v>
      </c>
      <c r="H26" s="51">
        <v>1869</v>
      </c>
      <c r="J26" s="25"/>
    </row>
    <row r="27" spans="1:10" x14ac:dyDescent="0.25">
      <c r="A27" s="26">
        <v>201</v>
      </c>
      <c r="B27" s="27">
        <v>1</v>
      </c>
      <c r="C27" s="28" t="s">
        <v>426</v>
      </c>
      <c r="D27" s="6" t="s">
        <v>427</v>
      </c>
      <c r="E27" s="6" t="s">
        <v>383</v>
      </c>
      <c r="F27" s="6"/>
      <c r="G27" s="6" t="s">
        <v>43</v>
      </c>
      <c r="H27" s="107">
        <v>4866</v>
      </c>
      <c r="J27" s="25"/>
    </row>
    <row r="28" spans="1:10" x14ac:dyDescent="0.25">
      <c r="A28" s="26">
        <v>202</v>
      </c>
      <c r="B28" s="27">
        <v>1</v>
      </c>
      <c r="C28" s="28" t="s">
        <v>428</v>
      </c>
      <c r="D28" s="6" t="s">
        <v>429</v>
      </c>
      <c r="E28" s="6" t="s">
        <v>430</v>
      </c>
      <c r="F28" s="6"/>
      <c r="G28" s="6" t="s">
        <v>43</v>
      </c>
      <c r="H28" s="107">
        <v>2248</v>
      </c>
      <c r="J28" s="25"/>
    </row>
    <row r="29" spans="1:10" x14ac:dyDescent="0.25">
      <c r="A29" s="26">
        <v>204</v>
      </c>
      <c r="B29" s="27">
        <v>1</v>
      </c>
      <c r="C29" s="28" t="s">
        <v>431</v>
      </c>
      <c r="D29" s="6" t="s">
        <v>432</v>
      </c>
      <c r="E29" s="6" t="s">
        <v>433</v>
      </c>
      <c r="F29" s="6"/>
      <c r="G29" s="6" t="s">
        <v>43</v>
      </c>
      <c r="H29" s="49">
        <v>2111</v>
      </c>
      <c r="J29" s="25"/>
    </row>
    <row r="30" spans="1:10" x14ac:dyDescent="0.25">
      <c r="A30" s="26">
        <v>206</v>
      </c>
      <c r="B30" s="27">
        <v>1</v>
      </c>
      <c r="C30" s="28" t="s">
        <v>434</v>
      </c>
      <c r="D30" s="6" t="s">
        <v>435</v>
      </c>
      <c r="E30" s="6" t="s">
        <v>436</v>
      </c>
      <c r="F30" s="6">
        <v>2013</v>
      </c>
      <c r="G30" s="6" t="s">
        <v>43</v>
      </c>
      <c r="H30" s="107">
        <v>3867</v>
      </c>
      <c r="J30" s="25"/>
    </row>
    <row r="31" spans="1:10" x14ac:dyDescent="0.25">
      <c r="A31" s="26">
        <v>216</v>
      </c>
      <c r="B31" s="27">
        <v>1</v>
      </c>
      <c r="C31" s="28" t="s">
        <v>437</v>
      </c>
      <c r="D31" s="6" t="s">
        <v>438</v>
      </c>
      <c r="E31" s="6" t="s">
        <v>377</v>
      </c>
      <c r="F31" s="6">
        <v>2005</v>
      </c>
      <c r="G31" s="6" t="s">
        <v>43</v>
      </c>
      <c r="H31" s="107">
        <v>1715</v>
      </c>
      <c r="J31" s="25"/>
    </row>
    <row r="32" spans="1:10" x14ac:dyDescent="0.25">
      <c r="A32" s="26">
        <v>218</v>
      </c>
      <c r="B32" s="27">
        <v>1</v>
      </c>
      <c r="C32" s="28" t="s">
        <v>439</v>
      </c>
      <c r="D32" s="6" t="s">
        <v>440</v>
      </c>
      <c r="E32" s="6" t="s">
        <v>380</v>
      </c>
      <c r="F32" s="6">
        <v>2009</v>
      </c>
      <c r="G32" s="6" t="s">
        <v>43</v>
      </c>
      <c r="H32" s="52">
        <v>1095</v>
      </c>
      <c r="J32" s="25"/>
    </row>
    <row r="33" spans="1:10" x14ac:dyDescent="0.25">
      <c r="A33" s="26">
        <v>222</v>
      </c>
      <c r="B33" s="27">
        <v>1</v>
      </c>
      <c r="C33" s="28" t="s">
        <v>441</v>
      </c>
      <c r="D33" s="6" t="s">
        <v>442</v>
      </c>
      <c r="E33" s="6" t="s">
        <v>406</v>
      </c>
      <c r="F33" s="6"/>
      <c r="G33" s="6" t="s">
        <v>43</v>
      </c>
      <c r="H33" s="50">
        <v>8442</v>
      </c>
      <c r="J33" s="25"/>
    </row>
    <row r="34" spans="1:10" x14ac:dyDescent="0.25">
      <c r="A34" s="26">
        <v>225</v>
      </c>
      <c r="B34" s="27">
        <v>5</v>
      </c>
      <c r="C34" s="28" t="s">
        <v>443</v>
      </c>
      <c r="D34" s="6" t="s">
        <v>444</v>
      </c>
      <c r="E34" s="6" t="s">
        <v>445</v>
      </c>
      <c r="F34" s="6">
        <v>2010</v>
      </c>
      <c r="G34" s="6" t="s">
        <v>43</v>
      </c>
      <c r="H34" s="51">
        <v>1290</v>
      </c>
      <c r="J34" s="25"/>
    </row>
    <row r="35" spans="1:10" ht="30" x14ac:dyDescent="0.25">
      <c r="A35" s="26">
        <v>227</v>
      </c>
      <c r="B35" s="27">
        <v>5</v>
      </c>
      <c r="C35" s="28" t="s">
        <v>446</v>
      </c>
      <c r="D35" s="21" t="s">
        <v>447</v>
      </c>
      <c r="E35" s="6" t="s">
        <v>380</v>
      </c>
      <c r="F35" s="6"/>
      <c r="G35" s="6" t="s">
        <v>43</v>
      </c>
      <c r="H35" s="52">
        <v>5600</v>
      </c>
      <c r="J35" s="25"/>
    </row>
    <row r="36" spans="1:10" x14ac:dyDescent="0.25">
      <c r="A36" s="26">
        <v>228</v>
      </c>
      <c r="B36" s="93">
        <v>1</v>
      </c>
      <c r="C36" s="94" t="s">
        <v>448</v>
      </c>
      <c r="D36" s="6" t="s">
        <v>449</v>
      </c>
      <c r="E36" s="6" t="s">
        <v>386</v>
      </c>
      <c r="F36" s="6"/>
      <c r="G36" s="6" t="s">
        <v>43</v>
      </c>
      <c r="H36" s="49">
        <v>2300</v>
      </c>
      <c r="J36" s="25"/>
    </row>
    <row r="37" spans="1:10" x14ac:dyDescent="0.25">
      <c r="A37" s="39">
        <f>36-2</f>
        <v>34</v>
      </c>
      <c r="B37" s="39">
        <f>SUM(B3:B36)</f>
        <v>46</v>
      </c>
      <c r="H37" s="40">
        <f>SUM(H3:H36)</f>
        <v>89139</v>
      </c>
      <c r="J37" s="25"/>
    </row>
    <row r="38" spans="1:10" x14ac:dyDescent="0.25">
      <c r="J38" s="25"/>
    </row>
    <row r="39" spans="1:10" x14ac:dyDescent="0.25">
      <c r="A39" s="41" t="s">
        <v>167</v>
      </c>
      <c r="B39" s="41" t="s">
        <v>168</v>
      </c>
      <c r="J39" s="25"/>
    </row>
    <row r="40" spans="1:10" ht="26.25" x14ac:dyDescent="0.4">
      <c r="A40" s="42">
        <f>+A37</f>
        <v>34</v>
      </c>
      <c r="B40" s="42">
        <f>+B37</f>
        <v>46</v>
      </c>
      <c r="C40" s="43" t="s">
        <v>169</v>
      </c>
      <c r="D40" s="25"/>
      <c r="E40" s="25"/>
      <c r="F40" s="25"/>
      <c r="G40" s="25"/>
      <c r="H40" s="25"/>
      <c r="I40" s="25"/>
      <c r="J40" s="25"/>
    </row>
    <row r="42" spans="1:10" x14ac:dyDescent="0.25">
      <c r="A42" s="9"/>
      <c r="B42" s="9"/>
      <c r="C42" s="9"/>
      <c r="D42" s="9"/>
      <c r="E42" s="9"/>
    </row>
    <row r="43" spans="1:10" x14ac:dyDescent="0.25">
      <c r="A43" s="59"/>
      <c r="B43" s="59"/>
      <c r="C43" s="59"/>
      <c r="D43" s="59"/>
      <c r="E43" s="59"/>
      <c r="F43" s="44"/>
      <c r="G43" s="44"/>
      <c r="H43" s="44"/>
      <c r="I43" s="44"/>
      <c r="J43" s="44"/>
    </row>
    <row r="44" spans="1:10" x14ac:dyDescent="0.25">
      <c r="A44" s="9"/>
      <c r="B44" s="9"/>
      <c r="C44" s="9"/>
      <c r="D44" s="9"/>
      <c r="E44" s="9"/>
      <c r="J44" s="44"/>
    </row>
    <row r="45" spans="1:10" ht="21" x14ac:dyDescent="0.35">
      <c r="A45" s="41" t="s">
        <v>167</v>
      </c>
      <c r="B45" s="41" t="s">
        <v>168</v>
      </c>
      <c r="C45" s="9"/>
      <c r="D45" s="9"/>
      <c r="E45" s="9"/>
      <c r="G45" s="46" t="s">
        <v>39</v>
      </c>
      <c r="H45" s="47">
        <f>+H37</f>
        <v>89139</v>
      </c>
      <c r="J45" s="44"/>
    </row>
    <row r="46" spans="1:10" ht="26.25" x14ac:dyDescent="0.4">
      <c r="A46" s="42">
        <f>+A40</f>
        <v>34</v>
      </c>
      <c r="B46" s="42">
        <f>+B40</f>
        <v>46</v>
      </c>
      <c r="C46" s="97" t="s">
        <v>170</v>
      </c>
      <c r="D46" s="59"/>
      <c r="E46" s="59"/>
      <c r="F46" s="44"/>
      <c r="G46" s="44"/>
      <c r="H46" s="44"/>
      <c r="I46" s="44"/>
      <c r="J46" s="44"/>
    </row>
    <row r="49" spans="1:10" ht="27.75" x14ac:dyDescent="0.4">
      <c r="A49" s="232" t="s">
        <v>1807</v>
      </c>
      <c r="B49" s="232"/>
      <c r="C49" s="232"/>
      <c r="D49" s="232"/>
      <c r="E49" s="232"/>
      <c r="F49" s="232"/>
      <c r="G49" s="232"/>
      <c r="H49" s="232"/>
      <c r="I49" s="232"/>
      <c r="J49" s="232"/>
    </row>
    <row r="50" spans="1:10" x14ac:dyDescent="0.25">
      <c r="A50" s="201" t="s">
        <v>33</v>
      </c>
      <c r="B50" s="201" t="s">
        <v>34</v>
      </c>
      <c r="C50" s="206" t="s">
        <v>16</v>
      </c>
      <c r="D50" s="201" t="s">
        <v>35</v>
      </c>
      <c r="E50" s="201" t="s">
        <v>36</v>
      </c>
      <c r="F50" s="201" t="s">
        <v>37</v>
      </c>
      <c r="G50" s="201" t="s">
        <v>38</v>
      </c>
      <c r="H50" s="201" t="s">
        <v>171</v>
      </c>
      <c r="I50" s="200"/>
      <c r="J50" s="200"/>
    </row>
    <row r="51" spans="1:10" x14ac:dyDescent="0.25">
      <c r="A51" s="2">
        <v>1</v>
      </c>
      <c r="B51" s="2">
        <v>1</v>
      </c>
      <c r="C51" s="178" t="s">
        <v>1944</v>
      </c>
      <c r="D51" s="2" t="s">
        <v>1948</v>
      </c>
      <c r="E51" s="178" t="s">
        <v>1822</v>
      </c>
      <c r="F51" s="2" t="s">
        <v>1952</v>
      </c>
      <c r="G51" s="2"/>
      <c r="H51" s="177">
        <v>467.5</v>
      </c>
      <c r="J51" s="200"/>
    </row>
    <row r="52" spans="1:10" x14ac:dyDescent="0.25">
      <c r="A52" s="2">
        <f>+A51+1</f>
        <v>2</v>
      </c>
      <c r="B52" s="2">
        <v>1</v>
      </c>
      <c r="C52" s="174" t="s">
        <v>1945</v>
      </c>
      <c r="D52" s="2" t="s">
        <v>1949</v>
      </c>
      <c r="E52" s="174" t="s">
        <v>1822</v>
      </c>
      <c r="F52" s="2" t="s">
        <v>1885</v>
      </c>
      <c r="G52" s="2"/>
      <c r="H52" s="173">
        <v>293.25</v>
      </c>
      <c r="J52" s="200"/>
    </row>
    <row r="53" spans="1:10" x14ac:dyDescent="0.25">
      <c r="A53" s="2">
        <f t="shared" ref="A53:A59" si="0">+A52+1</f>
        <v>3</v>
      </c>
      <c r="B53" s="2">
        <v>1</v>
      </c>
      <c r="C53" s="235" t="s">
        <v>1946</v>
      </c>
      <c r="D53" s="2" t="s">
        <v>1950</v>
      </c>
      <c r="E53" s="235" t="s">
        <v>1822</v>
      </c>
      <c r="F53" s="2" t="s">
        <v>1823</v>
      </c>
      <c r="G53" s="2"/>
      <c r="H53" s="236">
        <v>467.5</v>
      </c>
      <c r="J53" s="200"/>
    </row>
    <row r="54" spans="1:10" x14ac:dyDescent="0.25">
      <c r="A54" s="2">
        <f t="shared" si="0"/>
        <v>4</v>
      </c>
      <c r="B54" s="2">
        <v>1</v>
      </c>
      <c r="C54" s="174" t="s">
        <v>1947</v>
      </c>
      <c r="D54" s="2" t="s">
        <v>1951</v>
      </c>
      <c r="E54" s="174" t="s">
        <v>1822</v>
      </c>
      <c r="F54" s="2" t="s">
        <v>1823</v>
      </c>
      <c r="G54" s="2"/>
      <c r="H54" s="173">
        <v>552.5</v>
      </c>
      <c r="J54" s="200"/>
    </row>
    <row r="55" spans="1:10" x14ac:dyDescent="0.25">
      <c r="A55" s="2">
        <f t="shared" si="0"/>
        <v>5</v>
      </c>
      <c r="B55" s="2">
        <v>1</v>
      </c>
      <c r="C55" s="174" t="s">
        <v>1958</v>
      </c>
      <c r="D55" s="2"/>
      <c r="E55" s="174" t="s">
        <v>1961</v>
      </c>
      <c r="F55" s="174" t="s">
        <v>1911</v>
      </c>
      <c r="G55" s="2"/>
      <c r="H55" s="173">
        <v>2361</v>
      </c>
      <c r="J55" s="200"/>
    </row>
    <row r="56" spans="1:10" x14ac:dyDescent="0.25">
      <c r="A56" s="2">
        <f t="shared" si="0"/>
        <v>6</v>
      </c>
      <c r="B56" s="2">
        <v>1</v>
      </c>
      <c r="C56" s="174" t="s">
        <v>1959</v>
      </c>
      <c r="D56" s="2"/>
      <c r="E56" s="174" t="s">
        <v>1962</v>
      </c>
      <c r="F56" s="174" t="s">
        <v>1823</v>
      </c>
      <c r="G56" s="2"/>
      <c r="H56" s="173">
        <v>1597</v>
      </c>
      <c r="J56" s="200"/>
    </row>
    <row r="57" spans="1:10" x14ac:dyDescent="0.25">
      <c r="A57" s="2">
        <f t="shared" si="0"/>
        <v>7</v>
      </c>
      <c r="B57" s="2">
        <v>1</v>
      </c>
      <c r="C57" s="174" t="s">
        <v>1960</v>
      </c>
      <c r="D57" s="2"/>
      <c r="E57" s="174" t="s">
        <v>1963</v>
      </c>
      <c r="F57" s="174" t="s">
        <v>1885</v>
      </c>
      <c r="G57" s="2"/>
      <c r="H57" s="173">
        <v>1933</v>
      </c>
      <c r="J57" s="200"/>
    </row>
    <row r="58" spans="1:10" x14ac:dyDescent="0.25">
      <c r="A58" s="2">
        <f t="shared" si="0"/>
        <v>8</v>
      </c>
      <c r="B58" s="2">
        <v>1</v>
      </c>
      <c r="C58" s="174" t="s">
        <v>1955</v>
      </c>
      <c r="D58" s="2" t="s">
        <v>1953</v>
      </c>
      <c r="E58" s="174" t="s">
        <v>1957</v>
      </c>
      <c r="F58" s="174" t="s">
        <v>1823</v>
      </c>
      <c r="G58" s="2"/>
      <c r="H58" s="173">
        <v>3211</v>
      </c>
      <c r="J58" s="200"/>
    </row>
    <row r="59" spans="1:10" x14ac:dyDescent="0.25">
      <c r="A59" s="2">
        <f t="shared" si="0"/>
        <v>9</v>
      </c>
      <c r="B59" s="2">
        <v>1</v>
      </c>
      <c r="C59" s="174" t="s">
        <v>1956</v>
      </c>
      <c r="D59" s="2" t="s">
        <v>1954</v>
      </c>
      <c r="E59" s="174" t="s">
        <v>359</v>
      </c>
      <c r="F59" s="174" t="s">
        <v>1837</v>
      </c>
      <c r="G59" s="2"/>
      <c r="H59" s="173">
        <v>7192</v>
      </c>
      <c r="J59" s="200"/>
    </row>
    <row r="60" spans="1:10" x14ac:dyDescent="0.25">
      <c r="A60">
        <f>+A59</f>
        <v>9</v>
      </c>
      <c r="B60">
        <f>SUM(B51:B59)</f>
        <v>9</v>
      </c>
      <c r="H60" s="182">
        <f>SUM(H51:H59)</f>
        <v>18074.75</v>
      </c>
      <c r="J60" s="200"/>
    </row>
    <row r="61" spans="1:10" x14ac:dyDescent="0.25">
      <c r="A61" s="200"/>
      <c r="B61" s="200"/>
      <c r="C61" s="200"/>
      <c r="D61" s="200"/>
      <c r="E61" s="200"/>
      <c r="F61" s="200"/>
      <c r="G61" s="200"/>
      <c r="H61" s="200"/>
      <c r="I61" s="200"/>
      <c r="J61" s="200"/>
    </row>
    <row r="64" spans="1:10" x14ac:dyDescent="0.25">
      <c r="A64" s="189"/>
      <c r="B64" s="189"/>
      <c r="C64" s="189"/>
      <c r="D64" s="189"/>
      <c r="E64" s="189"/>
      <c r="F64" s="186"/>
      <c r="G64" s="186"/>
      <c r="H64" s="186"/>
      <c r="I64" s="186"/>
      <c r="J64" s="186"/>
    </row>
    <row r="65" spans="1:10" x14ac:dyDescent="0.25">
      <c r="A65" s="9"/>
      <c r="B65" s="9"/>
      <c r="C65" s="9"/>
      <c r="D65" s="9"/>
      <c r="E65" s="9"/>
      <c r="J65" s="186"/>
    </row>
    <row r="66" spans="1:10" ht="21" x14ac:dyDescent="0.35">
      <c r="A66" s="41" t="s">
        <v>167</v>
      </c>
      <c r="B66" s="41" t="s">
        <v>168</v>
      </c>
      <c r="C66" s="9"/>
      <c r="D66" s="9"/>
      <c r="E66" s="9"/>
      <c r="G66" s="46" t="s">
        <v>39</v>
      </c>
      <c r="H66" s="191">
        <f>+H60</f>
        <v>18074.75</v>
      </c>
      <c r="J66" s="186"/>
    </row>
    <row r="67" spans="1:10" ht="26.25" x14ac:dyDescent="0.4">
      <c r="A67" s="42">
        <f>+A60</f>
        <v>9</v>
      </c>
      <c r="B67" s="42">
        <f>+B60</f>
        <v>9</v>
      </c>
      <c r="C67" s="207" t="s">
        <v>170</v>
      </c>
      <c r="D67" s="189"/>
      <c r="E67" s="189"/>
      <c r="F67" s="186"/>
      <c r="G67" s="186"/>
      <c r="H67" s="186"/>
      <c r="I67" s="186"/>
      <c r="J67" s="186"/>
    </row>
    <row r="69" spans="1:10" x14ac:dyDescent="0.25">
      <c r="E69" s="41" t="s">
        <v>167</v>
      </c>
      <c r="F69" s="41" t="s">
        <v>168</v>
      </c>
    </row>
    <row r="70" spans="1:10" ht="26.25" x14ac:dyDescent="0.4">
      <c r="E70" s="42">
        <f>+A67+A46</f>
        <v>43</v>
      </c>
      <c r="F70" s="42">
        <f>+B67+B46</f>
        <v>55</v>
      </c>
      <c r="G70" s="46" t="s">
        <v>2916</v>
      </c>
      <c r="H70" s="191">
        <f>+H45+H66</f>
        <v>107213.75</v>
      </c>
    </row>
  </sheetData>
  <mergeCells count="2">
    <mergeCell ref="A1:J1"/>
    <mergeCell ref="A49:J4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J237"/>
  <sheetViews>
    <sheetView workbookViewId="0">
      <selection activeCell="H183" sqref="H183"/>
    </sheetView>
  </sheetViews>
  <sheetFormatPr baseColWidth="10" defaultColWidth="10.7109375" defaultRowHeight="15" x14ac:dyDescent="0.25"/>
  <cols>
    <col min="3" max="3" width="60.42578125" customWidth="1"/>
    <col min="4" max="4" width="53.28515625" customWidth="1"/>
    <col min="5" max="5" width="31" customWidth="1"/>
    <col min="6" max="6" width="21.42578125" customWidth="1"/>
    <col min="7" max="7" width="19.5703125" customWidth="1"/>
    <col min="8" max="8" width="19.42578125" customWidth="1"/>
    <col min="10" max="10" width="3.85546875" customWidth="1"/>
  </cols>
  <sheetData>
    <row r="1" spans="1:10" ht="27.75" x14ac:dyDescent="0.4">
      <c r="A1" s="232" t="s">
        <v>1806</v>
      </c>
      <c r="B1" s="232"/>
      <c r="C1" s="232"/>
      <c r="D1" s="232"/>
      <c r="E1" s="232"/>
      <c r="F1" s="232"/>
      <c r="G1" s="232"/>
      <c r="H1" s="232"/>
      <c r="I1" s="232"/>
      <c r="J1" s="232"/>
    </row>
    <row r="2" spans="1:10" x14ac:dyDescent="0.25">
      <c r="A2" s="22" t="s">
        <v>33</v>
      </c>
      <c r="B2" s="22" t="s">
        <v>34</v>
      </c>
      <c r="C2" s="23" t="s">
        <v>17</v>
      </c>
      <c r="D2" s="22" t="s">
        <v>35</v>
      </c>
      <c r="E2" s="22" t="s">
        <v>36</v>
      </c>
      <c r="F2" s="22" t="s">
        <v>37</v>
      </c>
      <c r="G2" s="22" t="s">
        <v>38</v>
      </c>
      <c r="H2" s="22" t="s">
        <v>171</v>
      </c>
      <c r="I2" s="25"/>
      <c r="J2" s="85"/>
    </row>
    <row r="3" spans="1:10" x14ac:dyDescent="0.25">
      <c r="A3" s="26">
        <v>230</v>
      </c>
      <c r="B3" s="27">
        <v>2</v>
      </c>
      <c r="C3" s="28" t="s">
        <v>450</v>
      </c>
      <c r="D3" s="6" t="s">
        <v>451</v>
      </c>
      <c r="E3" s="6" t="s">
        <v>452</v>
      </c>
      <c r="F3" s="29" t="s">
        <v>453</v>
      </c>
      <c r="G3" s="6" t="s">
        <v>43</v>
      </c>
      <c r="H3" s="52">
        <v>112</v>
      </c>
      <c r="J3" s="85"/>
    </row>
    <row r="4" spans="1:10" x14ac:dyDescent="0.25">
      <c r="A4" s="26">
        <v>231</v>
      </c>
      <c r="B4" s="27">
        <v>3</v>
      </c>
      <c r="C4" s="28" t="s">
        <v>454</v>
      </c>
      <c r="D4" s="6" t="s">
        <v>455</v>
      </c>
      <c r="E4" s="6" t="s">
        <v>456</v>
      </c>
      <c r="F4" s="29">
        <v>2007</v>
      </c>
      <c r="G4" s="6" t="s">
        <v>43</v>
      </c>
      <c r="H4" s="51">
        <v>453</v>
      </c>
      <c r="J4" s="85"/>
    </row>
    <row r="5" spans="1:10" x14ac:dyDescent="0.25">
      <c r="A5" s="26">
        <v>232</v>
      </c>
      <c r="B5" s="27">
        <v>3</v>
      </c>
      <c r="C5" s="28" t="s">
        <v>457</v>
      </c>
      <c r="D5" s="6" t="s">
        <v>458</v>
      </c>
      <c r="E5" s="6" t="s">
        <v>459</v>
      </c>
      <c r="F5" s="29">
        <v>2000</v>
      </c>
      <c r="G5" s="6" t="s">
        <v>43</v>
      </c>
      <c r="H5" s="51">
        <v>867</v>
      </c>
      <c r="J5" s="85"/>
    </row>
    <row r="6" spans="1:10" x14ac:dyDescent="0.25">
      <c r="A6" s="26">
        <v>236</v>
      </c>
      <c r="B6" s="27">
        <v>3</v>
      </c>
      <c r="C6" s="28" t="s">
        <v>460</v>
      </c>
      <c r="D6" s="6" t="s">
        <v>461</v>
      </c>
      <c r="E6" s="6" t="s">
        <v>462</v>
      </c>
      <c r="F6" s="29">
        <v>2013</v>
      </c>
      <c r="G6" s="6" t="s">
        <v>43</v>
      </c>
      <c r="H6" s="51">
        <v>246</v>
      </c>
      <c r="J6" s="85"/>
    </row>
    <row r="7" spans="1:10" x14ac:dyDescent="0.25">
      <c r="A7" s="26">
        <v>242</v>
      </c>
      <c r="B7" s="27">
        <v>3</v>
      </c>
      <c r="C7" s="28" t="s">
        <v>463</v>
      </c>
      <c r="D7" s="6" t="s">
        <v>464</v>
      </c>
      <c r="E7" s="6" t="s">
        <v>465</v>
      </c>
      <c r="F7" s="29">
        <v>1999</v>
      </c>
      <c r="G7" s="6" t="s">
        <v>43</v>
      </c>
      <c r="H7" s="52">
        <v>312</v>
      </c>
      <c r="J7" s="85"/>
    </row>
    <row r="8" spans="1:10" x14ac:dyDescent="0.25">
      <c r="A8" s="26">
        <v>255</v>
      </c>
      <c r="B8" s="27">
        <v>3</v>
      </c>
      <c r="C8" s="28" t="s">
        <v>466</v>
      </c>
      <c r="D8" s="6" t="s">
        <v>467</v>
      </c>
      <c r="E8" s="6" t="s">
        <v>468</v>
      </c>
      <c r="F8" s="29">
        <v>2012</v>
      </c>
      <c r="G8" s="6" t="s">
        <v>43</v>
      </c>
      <c r="H8" s="63">
        <v>308.43</v>
      </c>
      <c r="J8" s="85"/>
    </row>
    <row r="9" spans="1:10" x14ac:dyDescent="0.25">
      <c r="A9" s="26">
        <v>256</v>
      </c>
      <c r="B9" s="27">
        <v>2</v>
      </c>
      <c r="C9" s="28" t="s">
        <v>469</v>
      </c>
      <c r="D9" s="6" t="s">
        <v>470</v>
      </c>
      <c r="E9" s="6" t="s">
        <v>471</v>
      </c>
      <c r="F9" s="29" t="s">
        <v>472</v>
      </c>
      <c r="G9" s="6" t="s">
        <v>43</v>
      </c>
      <c r="H9" s="63">
        <v>69</v>
      </c>
      <c r="J9" s="85"/>
    </row>
    <row r="10" spans="1:10" x14ac:dyDescent="0.25">
      <c r="A10" s="26">
        <v>258</v>
      </c>
      <c r="B10" s="27">
        <v>5</v>
      </c>
      <c r="C10" s="28" t="s">
        <v>473</v>
      </c>
      <c r="D10" s="6" t="s">
        <v>474</v>
      </c>
      <c r="E10" s="6" t="s">
        <v>119</v>
      </c>
      <c r="F10" s="6">
        <v>2006</v>
      </c>
      <c r="G10" s="6" t="s">
        <v>43</v>
      </c>
      <c r="H10" s="63">
        <v>414</v>
      </c>
      <c r="J10" s="85"/>
    </row>
    <row r="11" spans="1:10" x14ac:dyDescent="0.25">
      <c r="A11" s="26">
        <v>259</v>
      </c>
      <c r="B11" s="27">
        <v>3</v>
      </c>
      <c r="C11" s="28" t="s">
        <v>475</v>
      </c>
      <c r="D11" s="6" t="s">
        <v>476</v>
      </c>
      <c r="E11" s="6" t="s">
        <v>477</v>
      </c>
      <c r="F11" s="29">
        <v>1969</v>
      </c>
      <c r="G11" s="6" t="s">
        <v>43</v>
      </c>
      <c r="H11" s="63">
        <v>1417.9499999999998</v>
      </c>
      <c r="J11" s="85"/>
    </row>
    <row r="12" spans="1:10" x14ac:dyDescent="0.25">
      <c r="A12" s="26">
        <v>260</v>
      </c>
      <c r="B12" s="27">
        <v>3</v>
      </c>
      <c r="C12" s="28" t="s">
        <v>478</v>
      </c>
      <c r="D12" s="6" t="s">
        <v>479</v>
      </c>
      <c r="E12" s="6" t="s">
        <v>480</v>
      </c>
      <c r="F12" s="29">
        <v>1998</v>
      </c>
      <c r="G12" s="6" t="s">
        <v>43</v>
      </c>
      <c r="H12" s="51">
        <v>420</v>
      </c>
      <c r="J12" s="85"/>
    </row>
    <row r="13" spans="1:10" x14ac:dyDescent="0.25">
      <c r="A13" s="26">
        <v>261</v>
      </c>
      <c r="B13" s="27">
        <v>3</v>
      </c>
      <c r="C13" s="28" t="s">
        <v>481</v>
      </c>
      <c r="D13" s="6" t="s">
        <v>482</v>
      </c>
      <c r="E13" s="6" t="s">
        <v>483</v>
      </c>
      <c r="F13" s="29">
        <v>1996</v>
      </c>
      <c r="G13" s="6" t="s">
        <v>43</v>
      </c>
      <c r="H13" s="52">
        <v>702</v>
      </c>
      <c r="J13" s="85"/>
    </row>
    <row r="14" spans="1:10" x14ac:dyDescent="0.25">
      <c r="A14" s="26">
        <v>262</v>
      </c>
      <c r="B14" s="27">
        <v>3</v>
      </c>
      <c r="C14" s="28" t="s">
        <v>484</v>
      </c>
      <c r="D14" s="6" t="s">
        <v>485</v>
      </c>
      <c r="E14" s="6" t="s">
        <v>462</v>
      </c>
      <c r="F14" s="29">
        <v>2009</v>
      </c>
      <c r="G14" s="6" t="s">
        <v>43</v>
      </c>
      <c r="H14" s="63">
        <v>1428.3000000000002</v>
      </c>
      <c r="J14" s="85"/>
    </row>
    <row r="15" spans="1:10" x14ac:dyDescent="0.25">
      <c r="A15" s="26">
        <v>263</v>
      </c>
      <c r="B15" s="27">
        <v>3</v>
      </c>
      <c r="C15" s="28" t="s">
        <v>486</v>
      </c>
      <c r="D15" s="6" t="s">
        <v>487</v>
      </c>
      <c r="E15" s="6" t="s">
        <v>488</v>
      </c>
      <c r="F15" s="29">
        <v>2000</v>
      </c>
      <c r="G15" s="6" t="s">
        <v>43</v>
      </c>
      <c r="H15" s="50">
        <v>1377</v>
      </c>
      <c r="J15" s="85"/>
    </row>
    <row r="16" spans="1:10" x14ac:dyDescent="0.25">
      <c r="A16" s="26">
        <v>265</v>
      </c>
      <c r="B16" s="27">
        <v>3</v>
      </c>
      <c r="C16" s="28" t="s">
        <v>489</v>
      </c>
      <c r="D16" s="6" t="s">
        <v>490</v>
      </c>
      <c r="E16" s="6" t="s">
        <v>491</v>
      </c>
      <c r="F16" s="29">
        <v>2004</v>
      </c>
      <c r="G16" s="6" t="s">
        <v>43</v>
      </c>
      <c r="H16" s="50">
        <v>834</v>
      </c>
      <c r="J16" s="85"/>
    </row>
    <row r="17" spans="1:10" x14ac:dyDescent="0.25">
      <c r="A17" s="26">
        <v>266</v>
      </c>
      <c r="B17" s="27">
        <v>3</v>
      </c>
      <c r="C17" s="28" t="s">
        <v>492</v>
      </c>
      <c r="D17" s="6" t="s">
        <v>482</v>
      </c>
      <c r="E17" s="6" t="s">
        <v>488</v>
      </c>
      <c r="F17" s="29">
        <v>2003</v>
      </c>
      <c r="G17" s="6" t="s">
        <v>43</v>
      </c>
      <c r="H17" s="51">
        <v>702</v>
      </c>
      <c r="J17" s="85"/>
    </row>
    <row r="18" spans="1:10" x14ac:dyDescent="0.25">
      <c r="A18" s="26">
        <v>267</v>
      </c>
      <c r="B18" s="27">
        <v>3</v>
      </c>
      <c r="C18" s="28" t="s">
        <v>493</v>
      </c>
      <c r="D18" s="6" t="s">
        <v>494</v>
      </c>
      <c r="E18" s="6" t="s">
        <v>488</v>
      </c>
      <c r="F18" s="29">
        <v>2000</v>
      </c>
      <c r="G18" s="6" t="s">
        <v>43</v>
      </c>
      <c r="H18" s="50">
        <v>1062</v>
      </c>
      <c r="J18" s="85"/>
    </row>
    <row r="19" spans="1:10" x14ac:dyDescent="0.25">
      <c r="A19" s="26">
        <v>270</v>
      </c>
      <c r="B19" s="27">
        <v>5</v>
      </c>
      <c r="C19" s="28" t="s">
        <v>495</v>
      </c>
      <c r="D19" s="21" t="s">
        <v>496</v>
      </c>
      <c r="E19" s="6" t="s">
        <v>497</v>
      </c>
      <c r="F19" s="6">
        <v>2011</v>
      </c>
      <c r="G19" s="6" t="s">
        <v>43</v>
      </c>
      <c r="H19" s="107">
        <v>770</v>
      </c>
      <c r="J19" s="85"/>
    </row>
    <row r="20" spans="1:10" ht="30" x14ac:dyDescent="0.25">
      <c r="A20" s="26">
        <v>274</v>
      </c>
      <c r="B20" s="27">
        <v>2</v>
      </c>
      <c r="C20" s="28" t="s">
        <v>498</v>
      </c>
      <c r="D20" s="21" t="s">
        <v>499</v>
      </c>
      <c r="E20" s="6" t="s">
        <v>500</v>
      </c>
      <c r="F20" s="29" t="s">
        <v>501</v>
      </c>
      <c r="G20" s="6" t="s">
        <v>43</v>
      </c>
      <c r="H20" s="52">
        <v>636</v>
      </c>
      <c r="J20" s="85"/>
    </row>
    <row r="21" spans="1:10" x14ac:dyDescent="0.25">
      <c r="A21" s="26">
        <v>275</v>
      </c>
      <c r="B21" s="27">
        <v>3</v>
      </c>
      <c r="C21" s="28" t="s">
        <v>502</v>
      </c>
      <c r="D21" s="6" t="s">
        <v>503</v>
      </c>
      <c r="E21" s="6" t="s">
        <v>504</v>
      </c>
      <c r="F21" s="29" t="s">
        <v>505</v>
      </c>
      <c r="G21" s="6" t="s">
        <v>43</v>
      </c>
      <c r="H21" s="63">
        <v>825.93000000000006</v>
      </c>
      <c r="J21" s="85"/>
    </row>
    <row r="22" spans="1:10" x14ac:dyDescent="0.25">
      <c r="A22" s="26">
        <v>276</v>
      </c>
      <c r="B22" s="27">
        <v>3</v>
      </c>
      <c r="C22" s="28" t="s">
        <v>506</v>
      </c>
      <c r="D22" s="6" t="s">
        <v>507</v>
      </c>
      <c r="E22" s="6" t="s">
        <v>508</v>
      </c>
      <c r="F22" s="29" t="s">
        <v>509</v>
      </c>
      <c r="G22" s="6" t="s">
        <v>43</v>
      </c>
      <c r="H22" s="63">
        <v>310.5</v>
      </c>
      <c r="J22" s="85"/>
    </row>
    <row r="23" spans="1:10" x14ac:dyDescent="0.25">
      <c r="A23" s="26">
        <v>277</v>
      </c>
      <c r="B23" s="27">
        <v>2</v>
      </c>
      <c r="C23" s="28" t="s">
        <v>510</v>
      </c>
      <c r="D23" s="6" t="s">
        <v>511</v>
      </c>
      <c r="E23" s="6" t="s">
        <v>512</v>
      </c>
      <c r="F23" s="29" t="s">
        <v>509</v>
      </c>
      <c r="G23" s="6" t="s">
        <v>43</v>
      </c>
      <c r="H23" s="50">
        <v>374</v>
      </c>
      <c r="J23" s="85"/>
    </row>
    <row r="24" spans="1:10" x14ac:dyDescent="0.25">
      <c r="A24" s="26">
        <v>281</v>
      </c>
      <c r="B24" s="27">
        <v>3</v>
      </c>
      <c r="C24" s="28" t="s">
        <v>513</v>
      </c>
      <c r="D24" s="6" t="s">
        <v>514</v>
      </c>
      <c r="E24" s="6" t="s">
        <v>515</v>
      </c>
      <c r="F24" s="29">
        <v>1999</v>
      </c>
      <c r="G24" s="6" t="s">
        <v>43</v>
      </c>
      <c r="H24" s="51">
        <v>147</v>
      </c>
      <c r="J24" s="85"/>
    </row>
    <row r="25" spans="1:10" x14ac:dyDescent="0.25">
      <c r="A25" s="26">
        <v>288</v>
      </c>
      <c r="B25" s="27">
        <v>3</v>
      </c>
      <c r="C25" s="28" t="s">
        <v>516</v>
      </c>
      <c r="D25" s="6" t="s">
        <v>517</v>
      </c>
      <c r="E25" s="6" t="s">
        <v>518</v>
      </c>
      <c r="F25" s="29">
        <v>2006</v>
      </c>
      <c r="G25" s="6" t="s">
        <v>43</v>
      </c>
      <c r="H25" s="49">
        <v>3441</v>
      </c>
      <c r="J25" s="85"/>
    </row>
    <row r="26" spans="1:10" x14ac:dyDescent="0.25">
      <c r="A26" s="26">
        <v>289</v>
      </c>
      <c r="B26" s="27">
        <v>3</v>
      </c>
      <c r="C26" s="28" t="s">
        <v>519</v>
      </c>
      <c r="D26" s="6" t="s">
        <v>520</v>
      </c>
      <c r="E26" s="6" t="s">
        <v>521</v>
      </c>
      <c r="F26" s="29">
        <v>2001</v>
      </c>
      <c r="G26" s="6" t="s">
        <v>47</v>
      </c>
      <c r="H26" s="52">
        <v>648</v>
      </c>
      <c r="J26" s="85"/>
    </row>
    <row r="27" spans="1:10" x14ac:dyDescent="0.25">
      <c r="A27" s="26">
        <v>291</v>
      </c>
      <c r="B27" s="27">
        <v>3</v>
      </c>
      <c r="C27" s="28" t="s">
        <v>522</v>
      </c>
      <c r="D27" s="6" t="s">
        <v>523</v>
      </c>
      <c r="E27" s="6" t="s">
        <v>524</v>
      </c>
      <c r="F27" s="29">
        <v>1972</v>
      </c>
      <c r="G27" s="6" t="s">
        <v>43</v>
      </c>
      <c r="H27" s="52">
        <v>759</v>
      </c>
      <c r="J27" s="85"/>
    </row>
    <row r="28" spans="1:10" x14ac:dyDescent="0.25">
      <c r="A28" s="26">
        <v>292</v>
      </c>
      <c r="B28" s="27">
        <v>3</v>
      </c>
      <c r="C28" s="28" t="s">
        <v>525</v>
      </c>
      <c r="D28" s="6" t="s">
        <v>526</v>
      </c>
      <c r="E28" s="6" t="s">
        <v>465</v>
      </c>
      <c r="F28" s="29">
        <v>2001</v>
      </c>
      <c r="G28" s="6" t="s">
        <v>43</v>
      </c>
      <c r="H28" s="52">
        <v>648</v>
      </c>
      <c r="J28" s="85"/>
    </row>
    <row r="29" spans="1:10" x14ac:dyDescent="0.25">
      <c r="A29" s="26">
        <v>293</v>
      </c>
      <c r="B29" s="27">
        <v>3</v>
      </c>
      <c r="C29" s="28" t="s">
        <v>527</v>
      </c>
      <c r="D29" s="6" t="s">
        <v>528</v>
      </c>
      <c r="E29" s="6" t="s">
        <v>529</v>
      </c>
      <c r="F29" s="29">
        <v>2010</v>
      </c>
      <c r="G29" s="6" t="s">
        <v>43</v>
      </c>
      <c r="H29" s="63">
        <v>237.18</v>
      </c>
      <c r="J29" s="85"/>
    </row>
    <row r="30" spans="1:10" x14ac:dyDescent="0.25">
      <c r="A30" s="26">
        <v>296</v>
      </c>
      <c r="B30" s="27">
        <v>1</v>
      </c>
      <c r="C30" s="28" t="s">
        <v>530</v>
      </c>
      <c r="D30" s="6" t="s">
        <v>531</v>
      </c>
      <c r="E30" s="6" t="s">
        <v>532</v>
      </c>
      <c r="F30" s="29" t="s">
        <v>509</v>
      </c>
      <c r="G30" s="6" t="s">
        <v>43</v>
      </c>
      <c r="H30" s="51">
        <v>248</v>
      </c>
      <c r="J30" s="85"/>
    </row>
    <row r="31" spans="1:10" x14ac:dyDescent="0.25">
      <c r="A31" s="26">
        <v>297</v>
      </c>
      <c r="B31" s="27">
        <v>3</v>
      </c>
      <c r="C31" s="28" t="s">
        <v>533</v>
      </c>
      <c r="D31" s="6" t="s">
        <v>534</v>
      </c>
      <c r="E31" s="6" t="s">
        <v>535</v>
      </c>
      <c r="F31" s="29">
        <v>1998</v>
      </c>
      <c r="G31" s="6" t="s">
        <v>43</v>
      </c>
      <c r="H31" s="63">
        <v>391.23</v>
      </c>
      <c r="J31" s="85"/>
    </row>
    <row r="32" spans="1:10" x14ac:dyDescent="0.25">
      <c r="A32" s="26">
        <v>298</v>
      </c>
      <c r="B32" s="27">
        <v>3</v>
      </c>
      <c r="C32" s="28" t="s">
        <v>536</v>
      </c>
      <c r="D32" s="6" t="s">
        <v>537</v>
      </c>
      <c r="E32" s="6" t="s">
        <v>538</v>
      </c>
      <c r="F32" s="29">
        <v>0</v>
      </c>
      <c r="G32" s="6" t="s">
        <v>43</v>
      </c>
      <c r="H32" s="51">
        <v>273</v>
      </c>
      <c r="J32" s="85"/>
    </row>
    <row r="33" spans="1:10" x14ac:dyDescent="0.25">
      <c r="A33" s="26">
        <v>300</v>
      </c>
      <c r="B33" s="27">
        <v>3</v>
      </c>
      <c r="C33" s="28" t="s">
        <v>539</v>
      </c>
      <c r="D33" s="6" t="s">
        <v>540</v>
      </c>
      <c r="E33" s="6" t="s">
        <v>541</v>
      </c>
      <c r="F33" s="29">
        <v>2000</v>
      </c>
      <c r="G33" s="6" t="s">
        <v>43</v>
      </c>
      <c r="H33" s="50">
        <v>2613</v>
      </c>
      <c r="J33" s="85"/>
    </row>
    <row r="34" spans="1:10" x14ac:dyDescent="0.25">
      <c r="A34" s="26">
        <v>301</v>
      </c>
      <c r="B34" s="27">
        <v>3</v>
      </c>
      <c r="C34" s="28" t="s">
        <v>539</v>
      </c>
      <c r="D34" s="6">
        <v>0</v>
      </c>
      <c r="E34" s="6" t="s">
        <v>542</v>
      </c>
      <c r="F34" s="29">
        <v>2007</v>
      </c>
      <c r="G34" s="6" t="s">
        <v>43</v>
      </c>
      <c r="H34" s="51">
        <v>117</v>
      </c>
      <c r="J34" s="85"/>
    </row>
    <row r="35" spans="1:10" x14ac:dyDescent="0.25">
      <c r="A35" s="26">
        <v>302</v>
      </c>
      <c r="B35" s="27">
        <v>2</v>
      </c>
      <c r="C35" s="28" t="s">
        <v>543</v>
      </c>
      <c r="D35" s="6" t="s">
        <v>544</v>
      </c>
      <c r="E35" s="6" t="s">
        <v>545</v>
      </c>
      <c r="F35" s="29" t="s">
        <v>453</v>
      </c>
      <c r="G35" s="6" t="s">
        <v>43</v>
      </c>
      <c r="H35" s="51">
        <v>226</v>
      </c>
      <c r="J35" s="85"/>
    </row>
    <row r="36" spans="1:10" x14ac:dyDescent="0.25">
      <c r="A36" s="26">
        <v>303</v>
      </c>
      <c r="B36" s="27">
        <v>3</v>
      </c>
      <c r="C36" s="28" t="s">
        <v>546</v>
      </c>
      <c r="D36" s="6" t="s">
        <v>547</v>
      </c>
      <c r="E36" s="6" t="s">
        <v>548</v>
      </c>
      <c r="F36" s="29">
        <v>1997</v>
      </c>
      <c r="G36" s="6" t="s">
        <v>43</v>
      </c>
      <c r="H36" s="51">
        <v>699</v>
      </c>
      <c r="J36" s="85"/>
    </row>
    <row r="37" spans="1:10" x14ac:dyDescent="0.25">
      <c r="A37" s="26">
        <v>308</v>
      </c>
      <c r="B37" s="27">
        <v>3</v>
      </c>
      <c r="C37" s="28" t="s">
        <v>549</v>
      </c>
      <c r="D37" s="6" t="s">
        <v>550</v>
      </c>
      <c r="E37" s="6" t="s">
        <v>542</v>
      </c>
      <c r="F37" s="29">
        <v>2012</v>
      </c>
      <c r="G37" s="6" t="s">
        <v>43</v>
      </c>
      <c r="H37" s="51">
        <v>213</v>
      </c>
      <c r="J37" s="85"/>
    </row>
    <row r="38" spans="1:10" x14ac:dyDescent="0.25">
      <c r="A38" s="26">
        <v>309</v>
      </c>
      <c r="B38" s="27">
        <v>3</v>
      </c>
      <c r="C38" s="28" t="s">
        <v>551</v>
      </c>
      <c r="D38" s="6" t="s">
        <v>461</v>
      </c>
      <c r="E38" s="6" t="s">
        <v>552</v>
      </c>
      <c r="F38" s="29">
        <v>2012</v>
      </c>
      <c r="G38" s="6" t="s">
        <v>43</v>
      </c>
      <c r="H38" s="63">
        <v>465.75</v>
      </c>
      <c r="J38" s="85"/>
    </row>
    <row r="39" spans="1:10" x14ac:dyDescent="0.25">
      <c r="A39" s="26">
        <v>310</v>
      </c>
      <c r="B39" s="27">
        <v>3</v>
      </c>
      <c r="C39" s="28" t="s">
        <v>553</v>
      </c>
      <c r="D39" s="6" t="s">
        <v>554</v>
      </c>
      <c r="E39" s="6" t="s">
        <v>555</v>
      </c>
      <c r="F39" s="29">
        <v>1991</v>
      </c>
      <c r="G39" s="6" t="s">
        <v>43</v>
      </c>
      <c r="H39" s="51">
        <v>165</v>
      </c>
      <c r="J39" s="85"/>
    </row>
    <row r="40" spans="1:10" x14ac:dyDescent="0.25">
      <c r="A40" s="26">
        <v>311</v>
      </c>
      <c r="B40" s="27">
        <v>3</v>
      </c>
      <c r="C40" s="28" t="s">
        <v>556</v>
      </c>
      <c r="D40" s="6" t="s">
        <v>557</v>
      </c>
      <c r="E40" s="6" t="s">
        <v>558</v>
      </c>
      <c r="F40" s="29">
        <v>2005</v>
      </c>
      <c r="G40" s="6" t="s">
        <v>43</v>
      </c>
      <c r="H40" s="51">
        <v>189</v>
      </c>
      <c r="J40" s="85"/>
    </row>
    <row r="41" spans="1:10" x14ac:dyDescent="0.25">
      <c r="A41" s="26">
        <v>312</v>
      </c>
      <c r="B41" s="27">
        <v>2</v>
      </c>
      <c r="C41" s="28" t="s">
        <v>559</v>
      </c>
      <c r="D41" s="6" t="s">
        <v>560</v>
      </c>
      <c r="E41" s="6" t="s">
        <v>62</v>
      </c>
      <c r="F41" s="29" t="s">
        <v>561</v>
      </c>
      <c r="G41" s="6" t="s">
        <v>43</v>
      </c>
      <c r="H41" s="50">
        <v>850</v>
      </c>
      <c r="J41" s="85"/>
    </row>
    <row r="42" spans="1:10" x14ac:dyDescent="0.25">
      <c r="A42" s="26">
        <v>315</v>
      </c>
      <c r="B42" s="27">
        <v>3</v>
      </c>
      <c r="C42" s="28" t="s">
        <v>562</v>
      </c>
      <c r="D42" s="6" t="s">
        <v>563</v>
      </c>
      <c r="E42" s="6" t="s">
        <v>564</v>
      </c>
      <c r="F42" s="29">
        <v>1984</v>
      </c>
      <c r="G42" s="6" t="s">
        <v>43</v>
      </c>
      <c r="H42" s="49">
        <v>1707</v>
      </c>
      <c r="J42" s="85"/>
    </row>
    <row r="43" spans="1:10" x14ac:dyDescent="0.25">
      <c r="A43" s="26">
        <v>318</v>
      </c>
      <c r="B43" s="27">
        <v>3</v>
      </c>
      <c r="C43" s="28" t="s">
        <v>565</v>
      </c>
      <c r="D43" s="6" t="s">
        <v>566</v>
      </c>
      <c r="E43" s="6" t="s">
        <v>480</v>
      </c>
      <c r="F43" s="29">
        <v>2005</v>
      </c>
      <c r="G43" s="6" t="s">
        <v>43</v>
      </c>
      <c r="H43" s="51">
        <v>189</v>
      </c>
      <c r="J43" s="85"/>
    </row>
    <row r="44" spans="1:10" x14ac:dyDescent="0.25">
      <c r="A44" s="26">
        <v>319</v>
      </c>
      <c r="B44" s="27">
        <v>1</v>
      </c>
      <c r="C44" s="28" t="s">
        <v>567</v>
      </c>
      <c r="D44" s="6" t="s">
        <v>568</v>
      </c>
      <c r="E44" s="6" t="s">
        <v>569</v>
      </c>
      <c r="F44" s="29" t="s">
        <v>453</v>
      </c>
      <c r="G44" s="6" t="s">
        <v>47</v>
      </c>
      <c r="H44" s="51">
        <v>133</v>
      </c>
      <c r="J44" s="85"/>
    </row>
    <row r="45" spans="1:10" x14ac:dyDescent="0.25">
      <c r="A45" s="70">
        <v>321</v>
      </c>
      <c r="B45" s="93">
        <v>2</v>
      </c>
      <c r="C45" s="98" t="s">
        <v>570</v>
      </c>
      <c r="D45" s="6" t="s">
        <v>571</v>
      </c>
      <c r="E45" s="6" t="s">
        <v>572</v>
      </c>
      <c r="F45" s="29" t="s">
        <v>573</v>
      </c>
      <c r="G45" s="6" t="s">
        <v>43</v>
      </c>
      <c r="H45" s="49">
        <v>384</v>
      </c>
      <c r="J45" s="85"/>
    </row>
    <row r="46" spans="1:10" x14ac:dyDescent="0.25">
      <c r="A46" s="26">
        <v>322</v>
      </c>
      <c r="B46" s="27">
        <v>3</v>
      </c>
      <c r="C46" s="28" t="s">
        <v>574</v>
      </c>
      <c r="D46" s="6" t="s">
        <v>575</v>
      </c>
      <c r="E46" s="6" t="s">
        <v>576</v>
      </c>
      <c r="F46" s="29">
        <v>1978</v>
      </c>
      <c r="G46" s="6" t="s">
        <v>43</v>
      </c>
      <c r="H46" s="63">
        <v>1047.42</v>
      </c>
      <c r="J46" s="85"/>
    </row>
    <row r="47" spans="1:10" x14ac:dyDescent="0.25">
      <c r="A47" s="26">
        <v>323</v>
      </c>
      <c r="B47" s="27">
        <v>2</v>
      </c>
      <c r="C47" s="28" t="s">
        <v>577</v>
      </c>
      <c r="D47" s="6" t="s">
        <v>578</v>
      </c>
      <c r="E47" s="6" t="s">
        <v>579</v>
      </c>
      <c r="F47" s="29" t="s">
        <v>580</v>
      </c>
      <c r="G47" s="6" t="s">
        <v>43</v>
      </c>
      <c r="H47" s="51">
        <v>142</v>
      </c>
      <c r="J47" s="85"/>
    </row>
    <row r="48" spans="1:10" x14ac:dyDescent="0.25">
      <c r="A48" s="26">
        <v>324</v>
      </c>
      <c r="B48" s="27">
        <v>3</v>
      </c>
      <c r="C48" s="28" t="s">
        <v>581</v>
      </c>
      <c r="D48" s="9" t="s">
        <v>582</v>
      </c>
      <c r="E48" s="9" t="s">
        <v>583</v>
      </c>
      <c r="F48" s="29">
        <v>1983</v>
      </c>
      <c r="G48" s="6" t="s">
        <v>43</v>
      </c>
      <c r="H48" s="63">
        <v>289.79999999999995</v>
      </c>
      <c r="J48" s="85"/>
    </row>
    <row r="49" spans="1:10" x14ac:dyDescent="0.25">
      <c r="A49" s="26">
        <v>325</v>
      </c>
      <c r="B49" s="27">
        <v>2</v>
      </c>
      <c r="C49" s="28" t="s">
        <v>584</v>
      </c>
      <c r="D49" s="6" t="s">
        <v>585</v>
      </c>
      <c r="E49" s="108" t="s">
        <v>586</v>
      </c>
      <c r="F49" s="29" t="s">
        <v>573</v>
      </c>
      <c r="G49" s="6" t="s">
        <v>43</v>
      </c>
      <c r="H49" s="63">
        <v>412.62</v>
      </c>
      <c r="J49" s="85"/>
    </row>
    <row r="50" spans="1:10" x14ac:dyDescent="0.25">
      <c r="A50" s="26">
        <v>329</v>
      </c>
      <c r="B50" s="27">
        <v>3</v>
      </c>
      <c r="C50" s="28" t="s">
        <v>587</v>
      </c>
      <c r="D50" s="6" t="s">
        <v>588</v>
      </c>
      <c r="E50" s="6" t="s">
        <v>589</v>
      </c>
      <c r="F50" s="29">
        <v>2006</v>
      </c>
      <c r="G50" s="6" t="s">
        <v>43</v>
      </c>
      <c r="H50" s="50">
        <v>756</v>
      </c>
      <c r="J50" s="85"/>
    </row>
    <row r="51" spans="1:10" x14ac:dyDescent="0.25">
      <c r="A51" s="26">
        <v>330</v>
      </c>
      <c r="B51" s="27">
        <v>3</v>
      </c>
      <c r="C51" s="28" t="s">
        <v>590</v>
      </c>
      <c r="D51" s="6" t="s">
        <v>591</v>
      </c>
      <c r="E51" s="6" t="s">
        <v>592</v>
      </c>
      <c r="F51" s="29">
        <v>2007</v>
      </c>
      <c r="G51" s="6" t="s">
        <v>43</v>
      </c>
      <c r="H51" s="50">
        <v>1065</v>
      </c>
      <c r="J51" s="85"/>
    </row>
    <row r="52" spans="1:10" x14ac:dyDescent="0.25">
      <c r="A52" s="26">
        <v>331</v>
      </c>
      <c r="B52" s="27">
        <v>2</v>
      </c>
      <c r="C52" s="28" t="s">
        <v>593</v>
      </c>
      <c r="D52" s="6" t="s">
        <v>594</v>
      </c>
      <c r="E52" s="6" t="s">
        <v>595</v>
      </c>
      <c r="F52" s="29" t="s">
        <v>596</v>
      </c>
      <c r="G52" s="6" t="s">
        <v>43</v>
      </c>
      <c r="H52" s="63">
        <v>329.82</v>
      </c>
      <c r="J52" s="85"/>
    </row>
    <row r="53" spans="1:10" x14ac:dyDescent="0.25">
      <c r="A53" s="26">
        <v>332</v>
      </c>
      <c r="B53" s="27">
        <v>2</v>
      </c>
      <c r="C53" s="28" t="s">
        <v>597</v>
      </c>
      <c r="D53" s="6" t="s">
        <v>598</v>
      </c>
      <c r="E53" s="6" t="s">
        <v>512</v>
      </c>
      <c r="F53" s="29" t="s">
        <v>509</v>
      </c>
      <c r="G53" s="6" t="s">
        <v>43</v>
      </c>
      <c r="H53" s="50">
        <v>444</v>
      </c>
      <c r="J53" s="85"/>
    </row>
    <row r="54" spans="1:10" x14ac:dyDescent="0.25">
      <c r="A54" s="26">
        <v>334</v>
      </c>
      <c r="B54" s="27">
        <v>3</v>
      </c>
      <c r="C54" s="28" t="s">
        <v>599</v>
      </c>
      <c r="D54" s="6" t="s">
        <v>600</v>
      </c>
      <c r="E54" s="6" t="s">
        <v>601</v>
      </c>
      <c r="F54" s="6">
        <v>2011</v>
      </c>
      <c r="G54" s="6" t="s">
        <v>43</v>
      </c>
      <c r="H54" s="50">
        <v>897</v>
      </c>
      <c r="J54" s="109"/>
    </row>
    <row r="55" spans="1:10" x14ac:dyDescent="0.25">
      <c r="A55" s="26">
        <v>337</v>
      </c>
      <c r="B55" s="27">
        <v>1</v>
      </c>
      <c r="C55" s="28" t="s">
        <v>602</v>
      </c>
      <c r="D55" s="6" t="s">
        <v>603</v>
      </c>
      <c r="E55" s="6" t="s">
        <v>604</v>
      </c>
      <c r="F55" s="29" t="s">
        <v>605</v>
      </c>
      <c r="G55" s="6" t="s">
        <v>47</v>
      </c>
      <c r="H55" s="52">
        <v>91</v>
      </c>
      <c r="J55" s="109"/>
    </row>
    <row r="56" spans="1:10" x14ac:dyDescent="0.25">
      <c r="A56" s="26">
        <v>340</v>
      </c>
      <c r="B56" s="27">
        <v>3</v>
      </c>
      <c r="C56" s="28" t="s">
        <v>606</v>
      </c>
      <c r="D56" s="6" t="s">
        <v>607</v>
      </c>
      <c r="E56" s="6" t="s">
        <v>608</v>
      </c>
      <c r="F56" s="29">
        <v>2000</v>
      </c>
      <c r="G56" s="6" t="s">
        <v>43</v>
      </c>
      <c r="H56" s="51">
        <v>1281</v>
      </c>
      <c r="J56" s="109"/>
    </row>
    <row r="57" spans="1:10" x14ac:dyDescent="0.25">
      <c r="A57" s="26">
        <v>345</v>
      </c>
      <c r="B57" s="27">
        <v>3</v>
      </c>
      <c r="C57" s="28" t="s">
        <v>609</v>
      </c>
      <c r="D57" s="6" t="s">
        <v>610</v>
      </c>
      <c r="E57" s="6" t="s">
        <v>564</v>
      </c>
      <c r="F57" s="29">
        <v>1983</v>
      </c>
      <c r="G57" s="6" t="s">
        <v>43</v>
      </c>
      <c r="H57" s="49">
        <v>555</v>
      </c>
      <c r="J57" s="109"/>
    </row>
    <row r="58" spans="1:10" x14ac:dyDescent="0.25">
      <c r="A58" s="26">
        <v>347</v>
      </c>
      <c r="B58" s="27">
        <v>3</v>
      </c>
      <c r="C58" s="28" t="s">
        <v>611</v>
      </c>
      <c r="D58" s="6" t="s">
        <v>612</v>
      </c>
      <c r="E58" s="6" t="s">
        <v>613</v>
      </c>
      <c r="F58" s="29">
        <v>2000</v>
      </c>
      <c r="G58" s="6" t="s">
        <v>43</v>
      </c>
      <c r="H58" s="51">
        <v>471</v>
      </c>
      <c r="J58" s="109"/>
    </row>
    <row r="59" spans="1:10" x14ac:dyDescent="0.25">
      <c r="A59" s="26">
        <v>348</v>
      </c>
      <c r="B59" s="27">
        <v>3</v>
      </c>
      <c r="C59" s="28" t="s">
        <v>614</v>
      </c>
      <c r="D59" s="6" t="s">
        <v>615</v>
      </c>
      <c r="E59" s="6" t="s">
        <v>616</v>
      </c>
      <c r="F59" s="29">
        <v>1994</v>
      </c>
      <c r="G59" s="6" t="s">
        <v>43</v>
      </c>
      <c r="H59" s="63">
        <v>706.26</v>
      </c>
      <c r="J59" s="109"/>
    </row>
    <row r="60" spans="1:10" x14ac:dyDescent="0.25">
      <c r="A60" s="26">
        <v>349</v>
      </c>
      <c r="B60" s="27">
        <v>5</v>
      </c>
      <c r="C60" s="28" t="s">
        <v>617</v>
      </c>
      <c r="D60" s="6" t="s">
        <v>618</v>
      </c>
      <c r="E60" s="6" t="s">
        <v>119</v>
      </c>
      <c r="F60" s="6">
        <v>2006</v>
      </c>
      <c r="G60" s="6" t="s">
        <v>43</v>
      </c>
      <c r="H60" s="51">
        <v>165</v>
      </c>
      <c r="J60" s="109"/>
    </row>
    <row r="61" spans="1:10" x14ac:dyDescent="0.25">
      <c r="A61" s="26">
        <v>355</v>
      </c>
      <c r="B61" s="93">
        <v>3</v>
      </c>
      <c r="C61" s="94" t="s">
        <v>619</v>
      </c>
      <c r="D61" s="6" t="s">
        <v>620</v>
      </c>
      <c r="E61" s="6" t="s">
        <v>542</v>
      </c>
      <c r="F61" s="29">
        <v>2010</v>
      </c>
      <c r="G61" s="6" t="s">
        <v>43</v>
      </c>
      <c r="H61" s="51">
        <v>1950</v>
      </c>
      <c r="J61" s="109"/>
    </row>
    <row r="62" spans="1:10" ht="26.25" x14ac:dyDescent="0.25">
      <c r="A62" s="26">
        <v>356</v>
      </c>
      <c r="B62" s="27">
        <v>3</v>
      </c>
      <c r="C62" s="64" t="s">
        <v>621</v>
      </c>
      <c r="D62" s="6" t="s">
        <v>622</v>
      </c>
      <c r="E62" s="6" t="s">
        <v>623</v>
      </c>
      <c r="F62" s="29">
        <v>2002</v>
      </c>
      <c r="G62" s="6" t="s">
        <v>43</v>
      </c>
      <c r="H62" s="63">
        <v>329.13</v>
      </c>
      <c r="J62" s="109"/>
    </row>
    <row r="63" spans="1:10" x14ac:dyDescent="0.25">
      <c r="A63" s="26">
        <v>357</v>
      </c>
      <c r="B63" s="27">
        <v>3</v>
      </c>
      <c r="C63" s="28" t="s">
        <v>624</v>
      </c>
      <c r="D63" s="6" t="s">
        <v>625</v>
      </c>
      <c r="E63" s="6" t="s">
        <v>626</v>
      </c>
      <c r="F63" s="29" t="s">
        <v>627</v>
      </c>
      <c r="G63" s="6" t="s">
        <v>43</v>
      </c>
      <c r="H63" s="51">
        <v>759</v>
      </c>
      <c r="J63" s="109"/>
    </row>
    <row r="64" spans="1:10" x14ac:dyDescent="0.25">
      <c r="A64" s="26">
        <v>358</v>
      </c>
      <c r="B64" s="27">
        <v>3</v>
      </c>
      <c r="C64" s="28" t="s">
        <v>628</v>
      </c>
      <c r="D64" s="6" t="s">
        <v>629</v>
      </c>
      <c r="E64" s="6" t="s">
        <v>555</v>
      </c>
      <c r="F64" s="29">
        <v>1987</v>
      </c>
      <c r="G64" s="6" t="s">
        <v>43</v>
      </c>
      <c r="H64" s="51">
        <v>261</v>
      </c>
      <c r="J64" s="109"/>
    </row>
    <row r="65" spans="1:10" x14ac:dyDescent="0.25">
      <c r="A65" s="26">
        <v>360</v>
      </c>
      <c r="B65" s="27">
        <v>3</v>
      </c>
      <c r="C65" s="28" t="s">
        <v>630</v>
      </c>
      <c r="D65" s="6" t="s">
        <v>631</v>
      </c>
      <c r="E65" s="6" t="s">
        <v>632</v>
      </c>
      <c r="F65" s="29">
        <v>2001</v>
      </c>
      <c r="G65" s="6" t="s">
        <v>43</v>
      </c>
      <c r="H65" s="52">
        <v>813</v>
      </c>
      <c r="J65" s="109"/>
    </row>
    <row r="66" spans="1:10" x14ac:dyDescent="0.25">
      <c r="A66" s="26">
        <v>363</v>
      </c>
      <c r="B66" s="27">
        <v>3</v>
      </c>
      <c r="C66" s="28" t="s">
        <v>633</v>
      </c>
      <c r="D66" s="6" t="s">
        <v>634</v>
      </c>
      <c r="E66" s="6" t="s">
        <v>635</v>
      </c>
      <c r="F66" s="29">
        <v>1991</v>
      </c>
      <c r="G66" s="6" t="s">
        <v>43</v>
      </c>
      <c r="H66" s="51">
        <v>630</v>
      </c>
      <c r="J66" s="109"/>
    </row>
    <row r="67" spans="1:10" x14ac:dyDescent="0.25">
      <c r="A67" s="26">
        <v>364</v>
      </c>
      <c r="B67" s="27">
        <v>3</v>
      </c>
      <c r="C67" s="28" t="s">
        <v>633</v>
      </c>
      <c r="D67" s="6" t="s">
        <v>636</v>
      </c>
      <c r="E67" s="6" t="s">
        <v>491</v>
      </c>
      <c r="F67" s="29">
        <v>2008</v>
      </c>
      <c r="G67" s="6" t="s">
        <v>43</v>
      </c>
      <c r="H67" s="49">
        <v>1323</v>
      </c>
      <c r="J67" s="109"/>
    </row>
    <row r="68" spans="1:10" x14ac:dyDescent="0.25">
      <c r="A68" s="26">
        <v>365</v>
      </c>
      <c r="B68" s="27">
        <v>3</v>
      </c>
      <c r="C68" s="28" t="s">
        <v>637</v>
      </c>
      <c r="D68" s="6" t="s">
        <v>566</v>
      </c>
      <c r="E68" s="6" t="s">
        <v>638</v>
      </c>
      <c r="F68" s="29">
        <v>1999</v>
      </c>
      <c r="G68" s="6" t="s">
        <v>43</v>
      </c>
      <c r="H68" s="51">
        <v>126</v>
      </c>
      <c r="J68" s="109"/>
    </row>
    <row r="69" spans="1:10" x14ac:dyDescent="0.25">
      <c r="A69" s="26">
        <v>366</v>
      </c>
      <c r="B69" s="27">
        <v>3</v>
      </c>
      <c r="C69" s="28" t="s">
        <v>639</v>
      </c>
      <c r="D69" s="6" t="s">
        <v>640</v>
      </c>
      <c r="E69" s="6" t="s">
        <v>638</v>
      </c>
      <c r="F69" s="29">
        <v>1980</v>
      </c>
      <c r="G69" s="6" t="s">
        <v>43</v>
      </c>
      <c r="H69" s="51">
        <v>105</v>
      </c>
      <c r="J69" s="109"/>
    </row>
    <row r="70" spans="1:10" x14ac:dyDescent="0.25">
      <c r="A70" s="26">
        <v>367</v>
      </c>
      <c r="B70" s="27">
        <v>5</v>
      </c>
      <c r="C70" s="28" t="s">
        <v>641</v>
      </c>
      <c r="D70" s="6" t="s">
        <v>642</v>
      </c>
      <c r="E70" s="6" t="s">
        <v>119</v>
      </c>
      <c r="F70" s="6">
        <v>2012</v>
      </c>
      <c r="G70" s="6" t="s">
        <v>43</v>
      </c>
      <c r="H70" s="51">
        <v>455</v>
      </c>
      <c r="J70" s="109"/>
    </row>
    <row r="71" spans="1:10" x14ac:dyDescent="0.25">
      <c r="A71" s="26">
        <v>368</v>
      </c>
      <c r="B71" s="27">
        <v>3</v>
      </c>
      <c r="C71" s="28" t="s">
        <v>643</v>
      </c>
      <c r="D71" s="6" t="s">
        <v>644</v>
      </c>
      <c r="E71" s="6" t="s">
        <v>645</v>
      </c>
      <c r="F71" s="29">
        <v>1998</v>
      </c>
      <c r="G71" s="6" t="s">
        <v>43</v>
      </c>
      <c r="H71" s="51">
        <v>273</v>
      </c>
      <c r="J71" s="109"/>
    </row>
    <row r="72" spans="1:10" x14ac:dyDescent="0.25">
      <c r="A72" s="26">
        <v>369</v>
      </c>
      <c r="B72" s="27">
        <v>5</v>
      </c>
      <c r="C72" s="28" t="s">
        <v>646</v>
      </c>
      <c r="D72" s="6" t="s">
        <v>647</v>
      </c>
      <c r="E72" s="6" t="s">
        <v>648</v>
      </c>
      <c r="F72" s="6">
        <v>2011</v>
      </c>
      <c r="G72" s="6" t="s">
        <v>43</v>
      </c>
      <c r="H72" s="52">
        <v>1280</v>
      </c>
      <c r="J72" s="109"/>
    </row>
    <row r="73" spans="1:10" x14ac:dyDescent="0.25">
      <c r="A73" s="26">
        <v>370</v>
      </c>
      <c r="B73" s="27">
        <v>3</v>
      </c>
      <c r="C73" s="28" t="s">
        <v>649</v>
      </c>
      <c r="D73" s="6" t="s">
        <v>650</v>
      </c>
      <c r="E73" s="6" t="s">
        <v>651</v>
      </c>
      <c r="F73" s="29">
        <v>2001</v>
      </c>
      <c r="G73" s="6" t="s">
        <v>43</v>
      </c>
      <c r="H73" s="49">
        <v>1644</v>
      </c>
      <c r="J73" s="109"/>
    </row>
    <row r="74" spans="1:10" x14ac:dyDescent="0.25">
      <c r="A74" s="70">
        <v>373</v>
      </c>
      <c r="B74" s="93">
        <v>3</v>
      </c>
      <c r="C74" s="98" t="s">
        <v>652</v>
      </c>
      <c r="D74" s="6" t="s">
        <v>653</v>
      </c>
      <c r="E74" s="6" t="s">
        <v>654</v>
      </c>
      <c r="F74" s="29">
        <v>1991</v>
      </c>
      <c r="G74" s="6" t="s">
        <v>43</v>
      </c>
      <c r="H74" s="49">
        <v>1797</v>
      </c>
      <c r="J74" s="109"/>
    </row>
    <row r="75" spans="1:10" x14ac:dyDescent="0.25">
      <c r="A75" s="26">
        <v>374</v>
      </c>
      <c r="B75" s="27">
        <v>3</v>
      </c>
      <c r="C75" s="28" t="s">
        <v>655</v>
      </c>
      <c r="D75" s="6" t="s">
        <v>656</v>
      </c>
      <c r="E75" s="6" t="s">
        <v>632</v>
      </c>
      <c r="F75" s="29">
        <v>1980</v>
      </c>
      <c r="G75" s="6" t="s">
        <v>43</v>
      </c>
      <c r="H75" s="49">
        <v>1428</v>
      </c>
      <c r="J75" s="109"/>
    </row>
    <row r="76" spans="1:10" x14ac:dyDescent="0.25">
      <c r="A76" s="26">
        <v>376</v>
      </c>
      <c r="B76" s="27">
        <v>5</v>
      </c>
      <c r="C76" s="28" t="s">
        <v>657</v>
      </c>
      <c r="D76" s="6" t="s">
        <v>658</v>
      </c>
      <c r="E76" s="6" t="s">
        <v>497</v>
      </c>
      <c r="F76" s="6">
        <v>2010</v>
      </c>
      <c r="G76" s="6" t="s">
        <v>43</v>
      </c>
      <c r="H76" s="51">
        <v>1840</v>
      </c>
      <c r="J76" s="109"/>
    </row>
    <row r="77" spans="1:10" x14ac:dyDescent="0.25">
      <c r="A77" s="26">
        <v>377</v>
      </c>
      <c r="B77" s="27">
        <v>5</v>
      </c>
      <c r="C77" s="28" t="s">
        <v>659</v>
      </c>
      <c r="D77" s="6" t="s">
        <v>658</v>
      </c>
      <c r="E77" s="6" t="s">
        <v>497</v>
      </c>
      <c r="F77" s="110">
        <v>2010</v>
      </c>
      <c r="G77" s="6" t="s">
        <v>43</v>
      </c>
      <c r="H77" s="51">
        <v>1690</v>
      </c>
      <c r="J77" s="85"/>
    </row>
    <row r="78" spans="1:10" x14ac:dyDescent="0.25">
      <c r="A78" s="26">
        <v>378</v>
      </c>
      <c r="B78" s="27">
        <v>5</v>
      </c>
      <c r="C78" s="28" t="s">
        <v>660</v>
      </c>
      <c r="D78" s="6" t="s">
        <v>658</v>
      </c>
      <c r="E78" s="6" t="s">
        <v>497</v>
      </c>
      <c r="F78" s="110">
        <v>2010</v>
      </c>
      <c r="G78" s="6" t="s">
        <v>43</v>
      </c>
      <c r="H78" s="51">
        <v>1485</v>
      </c>
      <c r="J78" s="85"/>
    </row>
    <row r="79" spans="1:10" x14ac:dyDescent="0.25">
      <c r="A79" s="26">
        <v>379</v>
      </c>
      <c r="B79" s="27">
        <v>3</v>
      </c>
      <c r="C79" s="28" t="s">
        <v>661</v>
      </c>
      <c r="D79" s="6" t="s">
        <v>662</v>
      </c>
      <c r="E79" s="6" t="s">
        <v>488</v>
      </c>
      <c r="F79" s="111">
        <v>2000</v>
      </c>
      <c r="G79" s="6" t="s">
        <v>43</v>
      </c>
      <c r="H79" s="49">
        <v>1536</v>
      </c>
      <c r="J79" s="85"/>
    </row>
    <row r="80" spans="1:10" x14ac:dyDescent="0.25">
      <c r="A80" s="26">
        <v>381</v>
      </c>
      <c r="B80" s="27">
        <v>3</v>
      </c>
      <c r="C80" s="28" t="s">
        <v>663</v>
      </c>
      <c r="D80" s="6">
        <v>0</v>
      </c>
      <c r="E80" s="6" t="s">
        <v>632</v>
      </c>
      <c r="F80" s="29">
        <v>2003</v>
      </c>
      <c r="G80" s="6" t="s">
        <v>43</v>
      </c>
      <c r="H80" s="51">
        <v>1017</v>
      </c>
      <c r="J80" s="85"/>
    </row>
    <row r="81" spans="1:10" x14ac:dyDescent="0.25">
      <c r="A81" s="26">
        <v>382</v>
      </c>
      <c r="B81" s="27">
        <v>2</v>
      </c>
      <c r="C81" s="28" t="s">
        <v>664</v>
      </c>
      <c r="D81" s="6" t="s">
        <v>665</v>
      </c>
      <c r="E81" s="6" t="s">
        <v>666</v>
      </c>
      <c r="F81" s="6">
        <v>2012</v>
      </c>
      <c r="G81" s="6" t="s">
        <v>47</v>
      </c>
      <c r="H81" s="51">
        <v>296</v>
      </c>
      <c r="J81" s="85"/>
    </row>
    <row r="82" spans="1:10" x14ac:dyDescent="0.25">
      <c r="A82" s="26">
        <v>385</v>
      </c>
      <c r="B82" s="27">
        <v>3</v>
      </c>
      <c r="C82" s="28" t="s">
        <v>667</v>
      </c>
      <c r="D82" s="6" t="s">
        <v>668</v>
      </c>
      <c r="E82" s="6" t="s">
        <v>669</v>
      </c>
      <c r="F82" s="29">
        <v>0</v>
      </c>
      <c r="G82" s="6" t="s">
        <v>43</v>
      </c>
      <c r="H82" s="63">
        <v>159.30000000000001</v>
      </c>
      <c r="J82" s="85"/>
    </row>
    <row r="83" spans="1:10" x14ac:dyDescent="0.25">
      <c r="A83" s="26">
        <v>389</v>
      </c>
      <c r="B83" s="27">
        <v>3</v>
      </c>
      <c r="C83" s="28" t="s">
        <v>670</v>
      </c>
      <c r="D83" s="6" t="s">
        <v>671</v>
      </c>
      <c r="E83" s="6" t="s">
        <v>672</v>
      </c>
      <c r="F83" s="112">
        <v>1999</v>
      </c>
      <c r="G83" s="6" t="s">
        <v>43</v>
      </c>
      <c r="H83" s="49">
        <v>1083</v>
      </c>
      <c r="J83" s="85"/>
    </row>
    <row r="84" spans="1:10" x14ac:dyDescent="0.25">
      <c r="A84" s="26">
        <v>391</v>
      </c>
      <c r="B84" s="27">
        <v>2</v>
      </c>
      <c r="C84" s="28" t="s">
        <v>673</v>
      </c>
      <c r="D84" s="6" t="s">
        <v>674</v>
      </c>
      <c r="E84" s="6" t="s">
        <v>521</v>
      </c>
      <c r="F84" s="112" t="s">
        <v>675</v>
      </c>
      <c r="G84" s="6" t="s">
        <v>43</v>
      </c>
      <c r="H84" s="63">
        <v>193.2</v>
      </c>
      <c r="J84" s="85"/>
    </row>
    <row r="85" spans="1:10" x14ac:dyDescent="0.25">
      <c r="A85" s="26">
        <v>394</v>
      </c>
      <c r="B85" s="93">
        <v>3</v>
      </c>
      <c r="C85" s="94" t="s">
        <v>676</v>
      </c>
      <c r="D85" s="6" t="s">
        <v>677</v>
      </c>
      <c r="E85" s="6" t="s">
        <v>669</v>
      </c>
      <c r="F85" s="29">
        <v>0</v>
      </c>
      <c r="G85" s="6" t="s">
        <v>43</v>
      </c>
      <c r="H85" s="51">
        <v>189</v>
      </c>
      <c r="J85" s="85"/>
    </row>
    <row r="86" spans="1:10" x14ac:dyDescent="0.25">
      <c r="A86" s="26">
        <v>398</v>
      </c>
      <c r="B86" s="27">
        <v>3</v>
      </c>
      <c r="C86" s="28" t="s">
        <v>678</v>
      </c>
      <c r="D86" s="6" t="s">
        <v>679</v>
      </c>
      <c r="E86" s="6" t="s">
        <v>680</v>
      </c>
      <c r="F86" s="29">
        <v>1990</v>
      </c>
      <c r="G86" s="6" t="s">
        <v>43</v>
      </c>
      <c r="H86" s="63">
        <v>97.350000000000009</v>
      </c>
      <c r="J86" s="85"/>
    </row>
    <row r="87" spans="1:10" x14ac:dyDescent="0.25">
      <c r="A87" s="26">
        <v>400</v>
      </c>
      <c r="B87" s="27">
        <v>3</v>
      </c>
      <c r="C87" s="28" t="s">
        <v>681</v>
      </c>
      <c r="D87" s="6" t="s">
        <v>682</v>
      </c>
      <c r="E87" s="6" t="s">
        <v>555</v>
      </c>
      <c r="F87" s="29">
        <v>2007</v>
      </c>
      <c r="G87" s="6" t="s">
        <v>43</v>
      </c>
      <c r="H87" s="63">
        <v>1283.4000000000001</v>
      </c>
      <c r="J87" s="85"/>
    </row>
    <row r="88" spans="1:10" x14ac:dyDescent="0.25">
      <c r="A88" s="26">
        <v>407</v>
      </c>
      <c r="B88" s="27">
        <v>3</v>
      </c>
      <c r="C88" s="28" t="s">
        <v>683</v>
      </c>
      <c r="D88" s="6" t="s">
        <v>684</v>
      </c>
      <c r="E88" s="6" t="s">
        <v>685</v>
      </c>
      <c r="F88" s="29" t="s">
        <v>580</v>
      </c>
      <c r="G88" s="6" t="s">
        <v>43</v>
      </c>
      <c r="H88" s="51">
        <v>1005</v>
      </c>
      <c r="J88" s="85"/>
    </row>
    <row r="89" spans="1:10" x14ac:dyDescent="0.25">
      <c r="A89" s="26">
        <v>411</v>
      </c>
      <c r="B89" s="27">
        <v>3</v>
      </c>
      <c r="C89" s="28" t="s">
        <v>686</v>
      </c>
      <c r="D89" s="6" t="s">
        <v>687</v>
      </c>
      <c r="E89" s="6" t="s">
        <v>688</v>
      </c>
      <c r="F89" s="29">
        <v>2015</v>
      </c>
      <c r="G89" s="6" t="s">
        <v>43</v>
      </c>
      <c r="H89" s="50">
        <v>1113</v>
      </c>
      <c r="J89" s="90"/>
    </row>
    <row r="90" spans="1:10" x14ac:dyDescent="0.25">
      <c r="A90" s="26">
        <v>413</v>
      </c>
      <c r="B90" s="27">
        <v>3</v>
      </c>
      <c r="C90" s="28" t="s">
        <v>689</v>
      </c>
      <c r="D90" s="6" t="s">
        <v>690</v>
      </c>
      <c r="E90" s="108" t="s">
        <v>548</v>
      </c>
      <c r="F90" s="29">
        <v>2001</v>
      </c>
      <c r="G90" s="6" t="s">
        <v>43</v>
      </c>
      <c r="H90" s="63">
        <v>618.93000000000006</v>
      </c>
      <c r="J90" s="85"/>
    </row>
    <row r="91" spans="1:10" x14ac:dyDescent="0.25">
      <c r="A91" s="26">
        <v>414</v>
      </c>
      <c r="B91" s="27">
        <v>3</v>
      </c>
      <c r="C91" s="28" t="s">
        <v>691</v>
      </c>
      <c r="D91" s="6" t="s">
        <v>692</v>
      </c>
      <c r="E91" s="108" t="s">
        <v>693</v>
      </c>
      <c r="F91" s="29">
        <v>1981</v>
      </c>
      <c r="G91" s="6" t="s">
        <v>43</v>
      </c>
      <c r="H91" s="49">
        <v>489</v>
      </c>
      <c r="J91" s="85"/>
    </row>
    <row r="92" spans="1:10" x14ac:dyDescent="0.25">
      <c r="A92" s="26">
        <v>415</v>
      </c>
      <c r="B92" s="27">
        <v>3</v>
      </c>
      <c r="C92" s="28" t="s">
        <v>694</v>
      </c>
      <c r="D92" s="6" t="s">
        <v>695</v>
      </c>
      <c r="E92" s="108" t="s">
        <v>465</v>
      </c>
      <c r="F92" s="29">
        <v>1999</v>
      </c>
      <c r="G92" s="6" t="s">
        <v>43</v>
      </c>
      <c r="H92" s="63">
        <v>138.69</v>
      </c>
      <c r="J92" s="85"/>
    </row>
    <row r="93" spans="1:10" x14ac:dyDescent="0.25">
      <c r="A93" s="26">
        <v>418</v>
      </c>
      <c r="B93" s="27">
        <v>3</v>
      </c>
      <c r="C93" s="28" t="s">
        <v>696</v>
      </c>
      <c r="D93" s="6" t="s">
        <v>697</v>
      </c>
      <c r="E93" s="6" t="s">
        <v>555</v>
      </c>
      <c r="F93" s="6">
        <v>2014</v>
      </c>
      <c r="G93" s="6" t="s">
        <v>43</v>
      </c>
      <c r="H93" s="51">
        <v>174</v>
      </c>
      <c r="J93" s="85"/>
    </row>
    <row r="94" spans="1:10" x14ac:dyDescent="0.25">
      <c r="A94" s="26">
        <v>424</v>
      </c>
      <c r="B94" s="27">
        <v>3</v>
      </c>
      <c r="C94" s="28" t="s">
        <v>698</v>
      </c>
      <c r="D94" s="6" t="s">
        <v>699</v>
      </c>
      <c r="E94" s="6" t="s">
        <v>700</v>
      </c>
      <c r="F94" s="29">
        <v>1998</v>
      </c>
      <c r="G94" s="6" t="s">
        <v>43</v>
      </c>
      <c r="H94" s="51">
        <v>333</v>
      </c>
      <c r="J94" s="85"/>
    </row>
    <row r="95" spans="1:10" x14ac:dyDescent="0.25">
      <c r="A95" s="26">
        <v>428</v>
      </c>
      <c r="B95" s="27">
        <v>3</v>
      </c>
      <c r="C95" s="28" t="s">
        <v>701</v>
      </c>
      <c r="D95" s="6" t="s">
        <v>702</v>
      </c>
      <c r="E95" s="6" t="s">
        <v>555</v>
      </c>
      <c r="F95" s="29">
        <v>2005</v>
      </c>
      <c r="G95" s="6" t="s">
        <v>43</v>
      </c>
      <c r="H95" s="51">
        <v>117</v>
      </c>
      <c r="J95" s="85"/>
    </row>
    <row r="96" spans="1:10" x14ac:dyDescent="0.25">
      <c r="A96" s="26">
        <v>434</v>
      </c>
      <c r="B96" s="27">
        <v>3</v>
      </c>
      <c r="C96" s="28" t="s">
        <v>703</v>
      </c>
      <c r="D96" s="6" t="s">
        <v>704</v>
      </c>
      <c r="E96" s="6" t="s">
        <v>705</v>
      </c>
      <c r="F96" s="95">
        <v>1994</v>
      </c>
      <c r="G96" s="6" t="s">
        <v>43</v>
      </c>
      <c r="H96" s="52">
        <v>342</v>
      </c>
      <c r="J96" s="85"/>
    </row>
    <row r="97" spans="1:10" x14ac:dyDescent="0.25">
      <c r="A97" s="26">
        <v>435</v>
      </c>
      <c r="B97" s="27">
        <v>3</v>
      </c>
      <c r="C97" s="28" t="s">
        <v>706</v>
      </c>
      <c r="D97" s="6" t="s">
        <v>707</v>
      </c>
      <c r="E97" s="6" t="s">
        <v>465</v>
      </c>
      <c r="F97" s="111">
        <v>2012</v>
      </c>
      <c r="G97" s="6" t="s">
        <v>43</v>
      </c>
      <c r="H97" s="52">
        <v>438</v>
      </c>
      <c r="J97" s="85"/>
    </row>
    <row r="98" spans="1:10" x14ac:dyDescent="0.25">
      <c r="A98" s="26">
        <v>436</v>
      </c>
      <c r="B98" s="27">
        <v>3</v>
      </c>
      <c r="C98" s="28" t="s">
        <v>708</v>
      </c>
      <c r="D98" s="6" t="s">
        <v>709</v>
      </c>
      <c r="E98" s="6" t="s">
        <v>710</v>
      </c>
      <c r="F98" s="111">
        <v>1990</v>
      </c>
      <c r="G98" s="6" t="s">
        <v>43</v>
      </c>
      <c r="H98" s="63">
        <v>212.39999999999998</v>
      </c>
      <c r="J98" s="85"/>
    </row>
    <row r="99" spans="1:10" x14ac:dyDescent="0.25">
      <c r="A99" s="26">
        <v>440</v>
      </c>
      <c r="B99" s="27">
        <v>3</v>
      </c>
      <c r="C99" s="28" t="s">
        <v>711</v>
      </c>
      <c r="D99" s="6" t="s">
        <v>712</v>
      </c>
      <c r="E99" s="6" t="s">
        <v>555</v>
      </c>
      <c r="F99" s="111">
        <v>1978</v>
      </c>
      <c r="G99" s="6" t="s">
        <v>43</v>
      </c>
      <c r="H99" s="51">
        <v>507</v>
      </c>
      <c r="J99" s="85"/>
    </row>
    <row r="100" spans="1:10" x14ac:dyDescent="0.25">
      <c r="A100" s="26">
        <v>442</v>
      </c>
      <c r="B100" s="27">
        <v>5</v>
      </c>
      <c r="C100" s="28" t="s">
        <v>713</v>
      </c>
      <c r="D100" s="6" t="s">
        <v>714</v>
      </c>
      <c r="E100" s="6" t="s">
        <v>715</v>
      </c>
      <c r="F100" s="110">
        <v>2005</v>
      </c>
      <c r="G100" s="6" t="s">
        <v>43</v>
      </c>
      <c r="H100" s="51">
        <v>135</v>
      </c>
      <c r="J100" s="85"/>
    </row>
    <row r="101" spans="1:10" x14ac:dyDescent="0.25">
      <c r="A101" s="26">
        <v>447</v>
      </c>
      <c r="B101" s="27">
        <v>3</v>
      </c>
      <c r="C101" s="28" t="s">
        <v>716</v>
      </c>
      <c r="D101" s="2" t="s">
        <v>717</v>
      </c>
      <c r="E101" s="6" t="s">
        <v>718</v>
      </c>
      <c r="F101" s="110" t="s">
        <v>719</v>
      </c>
      <c r="G101" s="6" t="s">
        <v>43</v>
      </c>
      <c r="H101" s="49">
        <v>639</v>
      </c>
      <c r="J101" s="85"/>
    </row>
    <row r="102" spans="1:10" x14ac:dyDescent="0.25">
      <c r="A102" s="26">
        <v>450</v>
      </c>
      <c r="B102" s="27">
        <v>3</v>
      </c>
      <c r="C102" s="28" t="s">
        <v>720</v>
      </c>
      <c r="D102" s="6" t="s">
        <v>721</v>
      </c>
      <c r="E102" s="6" t="s">
        <v>456</v>
      </c>
      <c r="F102" s="111">
        <v>2003</v>
      </c>
      <c r="G102" s="6" t="s">
        <v>43</v>
      </c>
      <c r="H102" s="63">
        <v>684.93000000000006</v>
      </c>
      <c r="J102" s="85"/>
    </row>
    <row r="103" spans="1:10" x14ac:dyDescent="0.25">
      <c r="A103" s="26">
        <v>452</v>
      </c>
      <c r="B103" s="27">
        <v>3</v>
      </c>
      <c r="C103" s="28" t="s">
        <v>722</v>
      </c>
      <c r="D103" s="6" t="s">
        <v>723</v>
      </c>
      <c r="E103" s="6" t="s">
        <v>555</v>
      </c>
      <c r="F103" s="111">
        <v>2001</v>
      </c>
      <c r="G103" s="6" t="s">
        <v>43</v>
      </c>
      <c r="H103" s="51">
        <v>327</v>
      </c>
      <c r="J103" s="85"/>
    </row>
    <row r="104" spans="1:10" x14ac:dyDescent="0.25">
      <c r="A104" s="26">
        <v>456</v>
      </c>
      <c r="B104" s="27">
        <v>3</v>
      </c>
      <c r="C104" s="28" t="s">
        <v>724</v>
      </c>
      <c r="D104" s="6" t="s">
        <v>725</v>
      </c>
      <c r="E104" s="6" t="s">
        <v>552</v>
      </c>
      <c r="F104" s="111">
        <v>2010</v>
      </c>
      <c r="G104" s="6" t="s">
        <v>43</v>
      </c>
      <c r="H104" s="63">
        <v>517.5</v>
      </c>
      <c r="J104" s="85"/>
    </row>
    <row r="105" spans="1:10" x14ac:dyDescent="0.25">
      <c r="A105" s="26">
        <v>458</v>
      </c>
      <c r="B105" s="27">
        <v>3</v>
      </c>
      <c r="C105" s="28" t="s">
        <v>726</v>
      </c>
      <c r="D105" s="6" t="s">
        <v>727</v>
      </c>
      <c r="E105" s="6" t="s">
        <v>604</v>
      </c>
      <c r="F105" s="110">
        <v>2015</v>
      </c>
      <c r="G105" s="6" t="s">
        <v>43</v>
      </c>
      <c r="H105" s="52">
        <v>768</v>
      </c>
      <c r="J105" s="85"/>
    </row>
    <row r="106" spans="1:10" ht="26.25" x14ac:dyDescent="0.25">
      <c r="A106" s="26">
        <v>459</v>
      </c>
      <c r="B106" s="27">
        <v>3</v>
      </c>
      <c r="C106" s="64" t="s">
        <v>728</v>
      </c>
      <c r="D106" s="6" t="s">
        <v>729</v>
      </c>
      <c r="E106" s="6" t="s">
        <v>542</v>
      </c>
      <c r="F106" s="111">
        <v>2010</v>
      </c>
      <c r="G106" s="6" t="s">
        <v>43</v>
      </c>
      <c r="H106" s="51">
        <v>429</v>
      </c>
      <c r="J106" s="85"/>
    </row>
    <row r="107" spans="1:10" x14ac:dyDescent="0.25">
      <c r="A107" s="26">
        <v>463</v>
      </c>
      <c r="B107" s="27">
        <v>3</v>
      </c>
      <c r="C107" s="28" t="s">
        <v>730</v>
      </c>
      <c r="D107" s="6" t="s">
        <v>671</v>
      </c>
      <c r="E107" s="6" t="s">
        <v>731</v>
      </c>
      <c r="F107" s="111">
        <v>1992</v>
      </c>
      <c r="G107" s="6" t="s">
        <v>43</v>
      </c>
      <c r="H107" s="49">
        <v>1101</v>
      </c>
      <c r="J107" s="85"/>
    </row>
    <row r="108" spans="1:10" x14ac:dyDescent="0.25">
      <c r="A108" s="26">
        <v>464</v>
      </c>
      <c r="B108" s="27">
        <v>2</v>
      </c>
      <c r="C108" s="28" t="s">
        <v>732</v>
      </c>
      <c r="D108" s="6" t="s">
        <v>507</v>
      </c>
      <c r="E108" s="6" t="s">
        <v>733</v>
      </c>
      <c r="F108" s="111">
        <v>0</v>
      </c>
      <c r="G108" s="6" t="s">
        <v>43</v>
      </c>
      <c r="H108" s="63">
        <v>259</v>
      </c>
      <c r="J108" s="85"/>
    </row>
    <row r="109" spans="1:10" x14ac:dyDescent="0.25">
      <c r="A109" s="26">
        <v>466</v>
      </c>
      <c r="B109" s="27">
        <v>3</v>
      </c>
      <c r="C109" s="28" t="s">
        <v>734</v>
      </c>
      <c r="D109" s="6" t="s">
        <v>735</v>
      </c>
      <c r="E109" s="6" t="s">
        <v>669</v>
      </c>
      <c r="F109" s="111">
        <v>0</v>
      </c>
      <c r="G109" s="6" t="s">
        <v>43</v>
      </c>
      <c r="H109" s="51">
        <v>189</v>
      </c>
      <c r="J109" s="85"/>
    </row>
    <row r="110" spans="1:10" x14ac:dyDescent="0.25">
      <c r="A110" s="26">
        <v>467</v>
      </c>
      <c r="B110" s="27">
        <v>3</v>
      </c>
      <c r="C110" s="28" t="s">
        <v>736</v>
      </c>
      <c r="D110" s="6" t="s">
        <v>526</v>
      </c>
      <c r="E110" s="6" t="s">
        <v>737</v>
      </c>
      <c r="F110" s="111">
        <v>2003</v>
      </c>
      <c r="G110" s="6" t="s">
        <v>43</v>
      </c>
      <c r="H110" s="63">
        <v>212.39999999999998</v>
      </c>
      <c r="J110" s="85"/>
    </row>
    <row r="111" spans="1:10" x14ac:dyDescent="0.25">
      <c r="A111" s="26">
        <v>478</v>
      </c>
      <c r="B111" s="27">
        <v>2</v>
      </c>
      <c r="C111" s="28" t="s">
        <v>738</v>
      </c>
      <c r="D111" s="6" t="s">
        <v>739</v>
      </c>
      <c r="E111" s="6" t="s">
        <v>512</v>
      </c>
      <c r="F111" s="111">
        <v>0</v>
      </c>
      <c r="G111" s="6" t="s">
        <v>43</v>
      </c>
      <c r="H111" s="50">
        <v>320</v>
      </c>
      <c r="J111" s="85"/>
    </row>
    <row r="112" spans="1:10" x14ac:dyDescent="0.25">
      <c r="A112" s="26">
        <v>482</v>
      </c>
      <c r="B112" s="27">
        <v>3</v>
      </c>
      <c r="C112" s="28" t="s">
        <v>740</v>
      </c>
      <c r="D112" s="6" t="s">
        <v>741</v>
      </c>
      <c r="E112" s="6" t="s">
        <v>524</v>
      </c>
      <c r="F112" s="29">
        <v>1980</v>
      </c>
      <c r="G112" s="6" t="s">
        <v>43</v>
      </c>
      <c r="H112" s="51">
        <v>297</v>
      </c>
      <c r="J112" s="85"/>
    </row>
    <row r="113" spans="1:10" x14ac:dyDescent="0.25">
      <c r="A113" s="26">
        <v>484</v>
      </c>
      <c r="B113" s="113">
        <v>2</v>
      </c>
      <c r="C113" s="114" t="s">
        <v>742</v>
      </c>
      <c r="D113" s="86" t="s">
        <v>743</v>
      </c>
      <c r="E113" s="86" t="s">
        <v>521</v>
      </c>
      <c r="F113" s="115">
        <v>2011</v>
      </c>
      <c r="G113" s="86" t="s">
        <v>47</v>
      </c>
      <c r="H113" s="51">
        <v>608</v>
      </c>
      <c r="J113" s="85"/>
    </row>
    <row r="114" spans="1:10" x14ac:dyDescent="0.25">
      <c r="A114" s="26">
        <v>485</v>
      </c>
      <c r="B114" s="27">
        <v>3</v>
      </c>
      <c r="C114" s="28" t="s">
        <v>744</v>
      </c>
      <c r="D114" s="6" t="s">
        <v>745</v>
      </c>
      <c r="E114" s="6" t="s">
        <v>746</v>
      </c>
      <c r="F114" s="6">
        <v>2013</v>
      </c>
      <c r="G114" s="6" t="s">
        <v>43</v>
      </c>
      <c r="H114" s="51">
        <v>450</v>
      </c>
      <c r="J114" s="85"/>
    </row>
    <row r="115" spans="1:10" x14ac:dyDescent="0.25">
      <c r="A115" s="26">
        <v>486</v>
      </c>
      <c r="B115" s="27">
        <v>3</v>
      </c>
      <c r="C115" s="28" t="s">
        <v>747</v>
      </c>
      <c r="D115" s="6" t="s">
        <v>748</v>
      </c>
      <c r="E115" s="6" t="s">
        <v>564</v>
      </c>
      <c r="F115" s="29">
        <v>2007</v>
      </c>
      <c r="G115" s="6" t="s">
        <v>43</v>
      </c>
      <c r="H115" s="50">
        <v>486</v>
      </c>
      <c r="J115" s="85"/>
    </row>
    <row r="116" spans="1:10" x14ac:dyDescent="0.25">
      <c r="A116" s="26">
        <v>487</v>
      </c>
      <c r="B116" s="113">
        <v>6</v>
      </c>
      <c r="C116" s="114" t="s">
        <v>749</v>
      </c>
      <c r="D116" s="86" t="s">
        <v>750</v>
      </c>
      <c r="E116" s="86" t="s">
        <v>42</v>
      </c>
      <c r="F116" s="115" t="s">
        <v>751</v>
      </c>
      <c r="G116" s="86" t="s">
        <v>43</v>
      </c>
      <c r="H116" s="52">
        <v>366</v>
      </c>
      <c r="J116" s="85"/>
    </row>
    <row r="117" spans="1:10" x14ac:dyDescent="0.25">
      <c r="A117" s="26">
        <v>488</v>
      </c>
      <c r="B117" s="27">
        <v>3</v>
      </c>
      <c r="C117" s="28" t="s">
        <v>752</v>
      </c>
      <c r="D117" s="6" t="s">
        <v>534</v>
      </c>
      <c r="E117" s="6" t="s">
        <v>491</v>
      </c>
      <c r="F117" s="29">
        <v>2008</v>
      </c>
      <c r="G117" s="6" t="s">
        <v>43</v>
      </c>
      <c r="H117" s="50">
        <v>441</v>
      </c>
      <c r="J117" s="85"/>
    </row>
    <row r="118" spans="1:10" x14ac:dyDescent="0.25">
      <c r="A118" s="26">
        <v>489</v>
      </c>
      <c r="B118" s="27">
        <v>3</v>
      </c>
      <c r="C118" s="28" t="s">
        <v>753</v>
      </c>
      <c r="D118" s="6" t="s">
        <v>754</v>
      </c>
      <c r="E118" s="6" t="s">
        <v>755</v>
      </c>
      <c r="F118" s="29">
        <v>0</v>
      </c>
      <c r="G118" s="6" t="s">
        <v>43</v>
      </c>
      <c r="H118" s="51">
        <v>210</v>
      </c>
      <c r="J118" s="85"/>
    </row>
    <row r="119" spans="1:10" x14ac:dyDescent="0.25">
      <c r="A119" s="26">
        <v>490</v>
      </c>
      <c r="B119" s="27">
        <v>3</v>
      </c>
      <c r="C119" s="28" t="s">
        <v>756</v>
      </c>
      <c r="D119" s="6" t="s">
        <v>757</v>
      </c>
      <c r="E119" s="6" t="s">
        <v>555</v>
      </c>
      <c r="F119" s="29">
        <v>2006</v>
      </c>
      <c r="G119" s="6" t="s">
        <v>43</v>
      </c>
      <c r="H119" s="51">
        <v>360</v>
      </c>
      <c r="J119" s="85"/>
    </row>
    <row r="120" spans="1:10" x14ac:dyDescent="0.25">
      <c r="A120" s="26">
        <v>491</v>
      </c>
      <c r="B120" s="27">
        <v>3</v>
      </c>
      <c r="C120" s="28" t="s">
        <v>758</v>
      </c>
      <c r="D120" s="6" t="s">
        <v>759</v>
      </c>
      <c r="E120" s="6" t="s">
        <v>462</v>
      </c>
      <c r="F120" s="29">
        <v>2012</v>
      </c>
      <c r="G120" s="6" t="s">
        <v>43</v>
      </c>
      <c r="H120" s="63">
        <v>308.43</v>
      </c>
      <c r="J120" s="85"/>
    </row>
    <row r="121" spans="1:10" x14ac:dyDescent="0.25">
      <c r="A121" s="26">
        <v>492</v>
      </c>
      <c r="B121" s="27">
        <v>3</v>
      </c>
      <c r="C121" s="28" t="s">
        <v>760</v>
      </c>
      <c r="D121" s="6" t="s">
        <v>761</v>
      </c>
      <c r="E121" s="6" t="s">
        <v>554</v>
      </c>
      <c r="F121" s="29">
        <v>1995</v>
      </c>
      <c r="G121" s="6" t="s">
        <v>43</v>
      </c>
      <c r="H121" s="52">
        <v>186</v>
      </c>
      <c r="J121" s="85"/>
    </row>
    <row r="122" spans="1:10" x14ac:dyDescent="0.25">
      <c r="A122" s="26">
        <v>494</v>
      </c>
      <c r="B122" s="27">
        <v>3</v>
      </c>
      <c r="C122" s="28" t="s">
        <v>762</v>
      </c>
      <c r="D122" s="6" t="s">
        <v>763</v>
      </c>
      <c r="E122" s="6" t="s">
        <v>764</v>
      </c>
      <c r="F122" s="29">
        <v>1997</v>
      </c>
      <c r="G122" s="6" t="s">
        <v>43</v>
      </c>
      <c r="H122" s="49">
        <v>2118</v>
      </c>
      <c r="J122" s="85"/>
    </row>
    <row r="123" spans="1:10" x14ac:dyDescent="0.25">
      <c r="A123" s="26">
        <v>495</v>
      </c>
      <c r="B123" s="27">
        <v>3</v>
      </c>
      <c r="C123" s="28" t="s">
        <v>765</v>
      </c>
      <c r="D123" s="6" t="s">
        <v>766</v>
      </c>
      <c r="E123" s="108" t="s">
        <v>491</v>
      </c>
      <c r="F123" s="112">
        <v>1999</v>
      </c>
      <c r="G123" s="6" t="s">
        <v>43</v>
      </c>
      <c r="H123" s="52">
        <v>897</v>
      </c>
      <c r="J123" s="85"/>
    </row>
    <row r="124" spans="1:10" x14ac:dyDescent="0.25">
      <c r="A124" s="26">
        <v>498</v>
      </c>
      <c r="B124" s="27">
        <v>3</v>
      </c>
      <c r="C124" s="28" t="s">
        <v>767</v>
      </c>
      <c r="D124" s="6" t="s">
        <v>768</v>
      </c>
      <c r="E124" s="6" t="s">
        <v>579</v>
      </c>
      <c r="F124" s="29" t="s">
        <v>769</v>
      </c>
      <c r="G124" s="6" t="s">
        <v>43</v>
      </c>
      <c r="H124" s="51">
        <v>438</v>
      </c>
      <c r="J124" s="85"/>
    </row>
    <row r="125" spans="1:10" x14ac:dyDescent="0.25">
      <c r="A125" s="26">
        <v>502</v>
      </c>
      <c r="B125" s="27">
        <v>1</v>
      </c>
      <c r="C125" s="28" t="s">
        <v>770</v>
      </c>
      <c r="D125" s="6" t="s">
        <v>771</v>
      </c>
      <c r="E125" s="6" t="s">
        <v>579</v>
      </c>
      <c r="F125" s="29">
        <v>2010</v>
      </c>
      <c r="G125" s="6" t="s">
        <v>47</v>
      </c>
      <c r="H125" s="51">
        <v>208</v>
      </c>
      <c r="J125" s="85"/>
    </row>
    <row r="126" spans="1:10" x14ac:dyDescent="0.25">
      <c r="A126" s="26">
        <v>503</v>
      </c>
      <c r="B126" s="27">
        <v>2</v>
      </c>
      <c r="C126" s="28" t="s">
        <v>772</v>
      </c>
      <c r="D126" s="6" t="s">
        <v>773</v>
      </c>
      <c r="E126" s="6" t="s">
        <v>774</v>
      </c>
      <c r="F126" s="29" t="s">
        <v>775</v>
      </c>
      <c r="G126" s="6" t="s">
        <v>43</v>
      </c>
      <c r="H126" s="63">
        <v>132.66</v>
      </c>
      <c r="J126" s="85"/>
    </row>
    <row r="127" spans="1:10" x14ac:dyDescent="0.25">
      <c r="A127" s="26">
        <v>506</v>
      </c>
      <c r="B127" s="27">
        <v>3</v>
      </c>
      <c r="C127" s="28" t="s">
        <v>776</v>
      </c>
      <c r="D127" s="6" t="s">
        <v>777</v>
      </c>
      <c r="E127" s="6" t="s">
        <v>778</v>
      </c>
      <c r="F127" s="29">
        <v>2007</v>
      </c>
      <c r="G127" s="6" t="s">
        <v>43</v>
      </c>
      <c r="H127" s="63">
        <v>542.70000000000005</v>
      </c>
      <c r="J127" s="85"/>
    </row>
    <row r="128" spans="1:10" x14ac:dyDescent="0.25">
      <c r="A128" s="26">
        <v>507</v>
      </c>
      <c r="B128" s="93">
        <v>2</v>
      </c>
      <c r="C128" s="94" t="s">
        <v>779</v>
      </c>
      <c r="D128" s="6" t="s">
        <v>578</v>
      </c>
      <c r="E128" s="6" t="s">
        <v>780</v>
      </c>
      <c r="F128" s="29" t="s">
        <v>580</v>
      </c>
      <c r="G128" s="6" t="s">
        <v>43</v>
      </c>
      <c r="H128" s="49">
        <v>436</v>
      </c>
      <c r="J128" s="85"/>
    </row>
    <row r="129" spans="1:10" ht="26.25" x14ac:dyDescent="0.25">
      <c r="A129" s="26">
        <v>509</v>
      </c>
      <c r="B129" s="27">
        <v>2</v>
      </c>
      <c r="C129" s="64" t="s">
        <v>781</v>
      </c>
      <c r="D129" s="6" t="s">
        <v>782</v>
      </c>
      <c r="E129" s="6" t="s">
        <v>569</v>
      </c>
      <c r="F129" s="116" t="s">
        <v>580</v>
      </c>
      <c r="G129" s="6" t="s">
        <v>43</v>
      </c>
      <c r="H129" s="51">
        <v>202</v>
      </c>
      <c r="J129" s="85"/>
    </row>
    <row r="130" spans="1:10" x14ac:dyDescent="0.25">
      <c r="A130" s="26">
        <v>512</v>
      </c>
      <c r="B130" s="27">
        <v>3</v>
      </c>
      <c r="C130" s="28" t="s">
        <v>783</v>
      </c>
      <c r="D130" s="6" t="s">
        <v>784</v>
      </c>
      <c r="E130" s="6" t="s">
        <v>638</v>
      </c>
      <c r="F130" s="116">
        <v>2008</v>
      </c>
      <c r="G130" s="6" t="s">
        <v>43</v>
      </c>
      <c r="H130" s="51">
        <v>147</v>
      </c>
      <c r="J130" s="85"/>
    </row>
    <row r="131" spans="1:10" x14ac:dyDescent="0.25">
      <c r="A131" s="26">
        <v>515</v>
      </c>
      <c r="B131" s="27">
        <v>2</v>
      </c>
      <c r="C131" s="28" t="s">
        <v>785</v>
      </c>
      <c r="D131" s="6" t="s">
        <v>786</v>
      </c>
      <c r="E131" s="6" t="s">
        <v>579</v>
      </c>
      <c r="F131" s="116" t="s">
        <v>505</v>
      </c>
      <c r="G131" s="6" t="s">
        <v>43</v>
      </c>
      <c r="H131" s="51">
        <v>122</v>
      </c>
      <c r="J131" s="85"/>
    </row>
    <row r="132" spans="1:10" x14ac:dyDescent="0.25">
      <c r="A132" s="26">
        <v>516</v>
      </c>
      <c r="B132" s="27">
        <v>3</v>
      </c>
      <c r="C132" s="28" t="s">
        <v>787</v>
      </c>
      <c r="D132" s="9" t="s">
        <v>788</v>
      </c>
      <c r="E132" s="6" t="s">
        <v>638</v>
      </c>
      <c r="F132" s="29">
        <v>1987</v>
      </c>
      <c r="G132" s="6" t="s">
        <v>43</v>
      </c>
      <c r="H132" s="51">
        <v>126</v>
      </c>
      <c r="J132" s="85"/>
    </row>
    <row r="133" spans="1:10" x14ac:dyDescent="0.25">
      <c r="A133" s="26">
        <v>518</v>
      </c>
      <c r="B133" s="27">
        <v>5</v>
      </c>
      <c r="C133" s="28" t="s">
        <v>789</v>
      </c>
      <c r="D133" s="6" t="s">
        <v>790</v>
      </c>
      <c r="E133" s="6" t="s">
        <v>791</v>
      </c>
      <c r="F133" s="110">
        <v>2015</v>
      </c>
      <c r="G133" s="6" t="s">
        <v>43</v>
      </c>
      <c r="H133" s="50">
        <v>1290</v>
      </c>
      <c r="J133" s="85"/>
    </row>
    <row r="134" spans="1:10" x14ac:dyDescent="0.25">
      <c r="A134" s="26">
        <v>519</v>
      </c>
      <c r="B134" s="27">
        <v>2</v>
      </c>
      <c r="C134" s="28" t="s">
        <v>792</v>
      </c>
      <c r="D134" s="6" t="s">
        <v>793</v>
      </c>
      <c r="E134" s="6" t="s">
        <v>794</v>
      </c>
      <c r="F134" s="111" t="s">
        <v>580</v>
      </c>
      <c r="G134" s="6" t="s">
        <v>43</v>
      </c>
      <c r="H134" s="52">
        <v>326</v>
      </c>
      <c r="J134" s="85"/>
    </row>
    <row r="135" spans="1:10" x14ac:dyDescent="0.25">
      <c r="A135" s="26">
        <v>522</v>
      </c>
      <c r="B135" s="27">
        <v>3</v>
      </c>
      <c r="C135" s="28" t="s">
        <v>795</v>
      </c>
      <c r="D135" s="6" t="s">
        <v>554</v>
      </c>
      <c r="E135" s="6" t="s">
        <v>638</v>
      </c>
      <c r="F135" s="111">
        <v>1999</v>
      </c>
      <c r="G135" s="6" t="s">
        <v>43</v>
      </c>
      <c r="H135" s="51">
        <v>84</v>
      </c>
      <c r="J135" s="85"/>
    </row>
    <row r="136" spans="1:10" x14ac:dyDescent="0.25">
      <c r="A136" s="26">
        <v>526</v>
      </c>
      <c r="B136" s="27">
        <v>3</v>
      </c>
      <c r="C136" s="28" t="s">
        <v>796</v>
      </c>
      <c r="D136" s="6" t="s">
        <v>797</v>
      </c>
      <c r="E136" s="6" t="s">
        <v>529</v>
      </c>
      <c r="F136" s="111">
        <v>2003</v>
      </c>
      <c r="G136" s="6" t="s">
        <v>43</v>
      </c>
      <c r="H136" s="63">
        <v>409.86</v>
      </c>
      <c r="J136" s="85"/>
    </row>
    <row r="137" spans="1:10" x14ac:dyDescent="0.25">
      <c r="A137" s="26">
        <v>527</v>
      </c>
      <c r="B137" s="27">
        <v>2</v>
      </c>
      <c r="C137" s="28" t="s">
        <v>798</v>
      </c>
      <c r="D137" s="6" t="s">
        <v>773</v>
      </c>
      <c r="E137" s="6" t="s">
        <v>586</v>
      </c>
      <c r="F137" s="111" t="s">
        <v>799</v>
      </c>
      <c r="G137" s="6" t="s">
        <v>43</v>
      </c>
      <c r="H137" s="63">
        <v>385.02</v>
      </c>
      <c r="J137" s="85"/>
    </row>
    <row r="138" spans="1:10" x14ac:dyDescent="0.25">
      <c r="A138" s="26">
        <v>529</v>
      </c>
      <c r="B138" s="93">
        <v>2</v>
      </c>
      <c r="C138" s="94" t="s">
        <v>800</v>
      </c>
      <c r="D138" s="6" t="s">
        <v>801</v>
      </c>
      <c r="E138" s="6" t="s">
        <v>802</v>
      </c>
      <c r="F138" s="111" t="s">
        <v>803</v>
      </c>
      <c r="G138" s="6" t="s">
        <v>43</v>
      </c>
      <c r="H138" s="49">
        <v>426</v>
      </c>
      <c r="J138" s="85"/>
    </row>
    <row r="139" spans="1:10" x14ac:dyDescent="0.25">
      <c r="A139" s="26">
        <v>530</v>
      </c>
      <c r="B139" s="93">
        <v>4</v>
      </c>
      <c r="C139" s="94" t="s">
        <v>804</v>
      </c>
      <c r="D139" s="6" t="s">
        <v>805</v>
      </c>
      <c r="E139" s="6" t="s">
        <v>806</v>
      </c>
      <c r="F139" s="110">
        <v>2016</v>
      </c>
      <c r="G139" s="6" t="s">
        <v>43</v>
      </c>
      <c r="H139" s="49">
        <v>672</v>
      </c>
      <c r="J139" s="90"/>
    </row>
    <row r="140" spans="1:10" x14ac:dyDescent="0.25">
      <c r="A140" s="26">
        <v>535</v>
      </c>
      <c r="B140" s="27">
        <v>3</v>
      </c>
      <c r="C140" s="28" t="s">
        <v>807</v>
      </c>
      <c r="D140" s="6" t="s">
        <v>808</v>
      </c>
      <c r="E140" s="6" t="s">
        <v>809</v>
      </c>
      <c r="F140" s="111">
        <v>2010</v>
      </c>
      <c r="G140" s="6" t="s">
        <v>43</v>
      </c>
      <c r="H140" s="63">
        <v>641.58000000000004</v>
      </c>
      <c r="J140" s="85"/>
    </row>
    <row r="141" spans="1:10" x14ac:dyDescent="0.25">
      <c r="A141" s="26">
        <v>536</v>
      </c>
      <c r="B141" s="27">
        <v>2</v>
      </c>
      <c r="C141" s="28" t="s">
        <v>810</v>
      </c>
      <c r="D141" s="6" t="s">
        <v>811</v>
      </c>
      <c r="E141" s="6" t="s">
        <v>558</v>
      </c>
      <c r="F141" s="111" t="s">
        <v>812</v>
      </c>
      <c r="G141" s="6" t="s">
        <v>43</v>
      </c>
      <c r="H141" s="63">
        <v>55.46</v>
      </c>
      <c r="J141" s="85"/>
    </row>
    <row r="142" spans="1:10" x14ac:dyDescent="0.25">
      <c r="A142" s="26">
        <v>537</v>
      </c>
      <c r="B142" s="27">
        <v>3</v>
      </c>
      <c r="C142" s="28" t="s">
        <v>813</v>
      </c>
      <c r="D142" s="6" t="s">
        <v>814</v>
      </c>
      <c r="E142" s="6" t="s">
        <v>815</v>
      </c>
      <c r="F142" s="111">
        <v>1996</v>
      </c>
      <c r="G142" s="6" t="s">
        <v>43</v>
      </c>
      <c r="H142" s="63">
        <v>372.6</v>
      </c>
      <c r="J142" s="85"/>
    </row>
    <row r="143" spans="1:10" x14ac:dyDescent="0.25">
      <c r="A143" s="26">
        <v>538</v>
      </c>
      <c r="B143" s="93">
        <v>2</v>
      </c>
      <c r="C143" s="94" t="s">
        <v>816</v>
      </c>
      <c r="D143" s="6" t="s">
        <v>817</v>
      </c>
      <c r="E143" s="6" t="s">
        <v>579</v>
      </c>
      <c r="F143" s="111">
        <v>0</v>
      </c>
      <c r="G143" s="6" t="s">
        <v>43</v>
      </c>
      <c r="H143" s="50">
        <v>1664</v>
      </c>
      <c r="J143" s="85"/>
    </row>
    <row r="144" spans="1:10" x14ac:dyDescent="0.25">
      <c r="A144" s="26">
        <v>539</v>
      </c>
      <c r="B144" s="27">
        <v>3</v>
      </c>
      <c r="C144" s="28" t="s">
        <v>816</v>
      </c>
      <c r="D144" s="6" t="s">
        <v>503</v>
      </c>
      <c r="E144" s="6" t="s">
        <v>555</v>
      </c>
      <c r="F144" s="110">
        <v>2016</v>
      </c>
      <c r="G144" s="6" t="s">
        <v>43</v>
      </c>
      <c r="H144" s="51">
        <v>507</v>
      </c>
      <c r="J144" s="85"/>
    </row>
    <row r="145" spans="1:10" x14ac:dyDescent="0.25">
      <c r="A145" s="26">
        <v>543</v>
      </c>
      <c r="B145" s="27">
        <v>3</v>
      </c>
      <c r="C145" s="28" t="s">
        <v>818</v>
      </c>
      <c r="D145" s="6" t="s">
        <v>819</v>
      </c>
      <c r="E145" s="6" t="s">
        <v>820</v>
      </c>
      <c r="F145" s="111">
        <v>2012</v>
      </c>
      <c r="G145" s="6" t="s">
        <v>43</v>
      </c>
      <c r="H145" s="51">
        <v>621</v>
      </c>
      <c r="J145" s="85"/>
    </row>
    <row r="146" spans="1:10" x14ac:dyDescent="0.25">
      <c r="A146" s="26">
        <v>548</v>
      </c>
      <c r="B146" s="113">
        <v>3</v>
      </c>
      <c r="C146" s="114" t="s">
        <v>821</v>
      </c>
      <c r="D146" s="86" t="s">
        <v>822</v>
      </c>
      <c r="E146" s="86">
        <v>0</v>
      </c>
      <c r="F146" s="115">
        <v>0</v>
      </c>
      <c r="G146" s="86" t="s">
        <v>43</v>
      </c>
      <c r="H146" s="50">
        <v>2277</v>
      </c>
      <c r="J146" s="85"/>
    </row>
    <row r="147" spans="1:10" x14ac:dyDescent="0.25">
      <c r="A147" s="26">
        <v>556</v>
      </c>
      <c r="B147" s="27">
        <v>3</v>
      </c>
      <c r="C147" s="28" t="s">
        <v>823</v>
      </c>
      <c r="D147" s="6" t="s">
        <v>824</v>
      </c>
      <c r="E147" s="6" t="s">
        <v>825</v>
      </c>
      <c r="F147" s="29">
        <v>1994</v>
      </c>
      <c r="G147" s="6" t="s">
        <v>43</v>
      </c>
      <c r="H147" s="63">
        <v>1587.3000000000002</v>
      </c>
      <c r="J147" s="85"/>
    </row>
    <row r="148" spans="1:10" x14ac:dyDescent="0.25">
      <c r="A148" s="26">
        <v>557</v>
      </c>
      <c r="B148" s="27">
        <v>3</v>
      </c>
      <c r="C148" s="28" t="s">
        <v>826</v>
      </c>
      <c r="D148" s="6" t="s">
        <v>827</v>
      </c>
      <c r="E148" s="6" t="s">
        <v>828</v>
      </c>
      <c r="F148" s="29">
        <v>1990</v>
      </c>
      <c r="G148" s="6" t="s">
        <v>43</v>
      </c>
      <c r="H148" s="63">
        <v>453.33000000000004</v>
      </c>
      <c r="J148" s="85"/>
    </row>
    <row r="149" spans="1:10" x14ac:dyDescent="0.25">
      <c r="A149" s="26">
        <v>561</v>
      </c>
      <c r="B149" s="27">
        <v>3</v>
      </c>
      <c r="C149" s="28" t="s">
        <v>829</v>
      </c>
      <c r="D149" s="6" t="s">
        <v>830</v>
      </c>
      <c r="E149" s="6" t="s">
        <v>604</v>
      </c>
      <c r="F149" s="29">
        <v>0</v>
      </c>
      <c r="G149" s="6" t="s">
        <v>43</v>
      </c>
      <c r="H149" s="52">
        <v>357</v>
      </c>
      <c r="J149" s="85"/>
    </row>
    <row r="150" spans="1:10" x14ac:dyDescent="0.25">
      <c r="A150" s="26">
        <v>566</v>
      </c>
      <c r="B150" s="27">
        <v>3</v>
      </c>
      <c r="C150" s="28" t="s">
        <v>831</v>
      </c>
      <c r="D150" s="6" t="s">
        <v>832</v>
      </c>
      <c r="E150" s="6" t="s">
        <v>508</v>
      </c>
      <c r="F150" s="6">
        <v>1994</v>
      </c>
      <c r="G150" s="6" t="s">
        <v>43</v>
      </c>
      <c r="H150" s="50">
        <v>510</v>
      </c>
      <c r="J150" s="85"/>
    </row>
    <row r="151" spans="1:10" x14ac:dyDescent="0.25">
      <c r="A151" s="26">
        <v>567</v>
      </c>
      <c r="B151" s="27">
        <v>3</v>
      </c>
      <c r="C151" s="28" t="s">
        <v>833</v>
      </c>
      <c r="D151" s="6" t="s">
        <v>514</v>
      </c>
      <c r="E151" s="6" t="s">
        <v>638</v>
      </c>
      <c r="F151" s="29">
        <v>1999</v>
      </c>
      <c r="G151" s="6" t="s">
        <v>43</v>
      </c>
      <c r="H151" s="63">
        <v>150.44999999999999</v>
      </c>
      <c r="J151" s="85"/>
    </row>
    <row r="152" spans="1:10" x14ac:dyDescent="0.25">
      <c r="A152" s="26">
        <v>568</v>
      </c>
      <c r="B152" s="27">
        <v>3</v>
      </c>
      <c r="C152" s="28" t="s">
        <v>834</v>
      </c>
      <c r="D152" s="6" t="s">
        <v>835</v>
      </c>
      <c r="E152" s="6" t="s">
        <v>836</v>
      </c>
      <c r="F152" s="29">
        <v>2005</v>
      </c>
      <c r="G152" s="6" t="s">
        <v>43</v>
      </c>
      <c r="H152" s="49">
        <v>1497</v>
      </c>
      <c r="J152" s="85"/>
    </row>
    <row r="153" spans="1:10" x14ac:dyDescent="0.25">
      <c r="A153" s="26">
        <v>569</v>
      </c>
      <c r="B153" s="27">
        <v>3</v>
      </c>
      <c r="C153" s="28" t="s">
        <v>837</v>
      </c>
      <c r="D153" s="6" t="s">
        <v>838</v>
      </c>
      <c r="E153" s="6" t="s">
        <v>462</v>
      </c>
      <c r="F153" s="29">
        <v>2011</v>
      </c>
      <c r="G153" s="6" t="s">
        <v>43</v>
      </c>
      <c r="H153" s="63">
        <v>93.15</v>
      </c>
      <c r="J153" s="85"/>
    </row>
    <row r="154" spans="1:10" x14ac:dyDescent="0.25">
      <c r="A154" s="26">
        <v>570</v>
      </c>
      <c r="B154" s="27">
        <v>3</v>
      </c>
      <c r="C154" s="28" t="s">
        <v>839</v>
      </c>
      <c r="D154" s="6" t="s">
        <v>840</v>
      </c>
      <c r="E154" s="6" t="s">
        <v>554</v>
      </c>
      <c r="F154" s="29" t="s">
        <v>554</v>
      </c>
      <c r="G154" s="6" t="s">
        <v>43</v>
      </c>
      <c r="H154" s="63">
        <v>434.70300000000003</v>
      </c>
      <c r="J154" s="85"/>
    </row>
    <row r="155" spans="1:10" x14ac:dyDescent="0.25">
      <c r="A155" s="26">
        <v>571</v>
      </c>
      <c r="B155" s="27">
        <v>5</v>
      </c>
      <c r="C155" s="28" t="s">
        <v>841</v>
      </c>
      <c r="D155" s="6" t="s">
        <v>842</v>
      </c>
      <c r="E155" s="6" t="s">
        <v>555</v>
      </c>
      <c r="F155" s="6">
        <v>2007</v>
      </c>
      <c r="G155" s="6" t="s">
        <v>43</v>
      </c>
      <c r="H155" s="63">
        <v>517.5</v>
      </c>
      <c r="J155" s="85"/>
    </row>
    <row r="156" spans="1:10" x14ac:dyDescent="0.25">
      <c r="A156" s="26">
        <v>572</v>
      </c>
      <c r="B156" s="27">
        <v>3</v>
      </c>
      <c r="C156" s="28" t="s">
        <v>843</v>
      </c>
      <c r="D156" s="6" t="s">
        <v>844</v>
      </c>
      <c r="E156" s="6" t="s">
        <v>845</v>
      </c>
      <c r="F156" s="29">
        <v>2012</v>
      </c>
      <c r="G156" s="6" t="s">
        <v>43</v>
      </c>
      <c r="H156" s="51">
        <v>144</v>
      </c>
      <c r="J156" s="85"/>
    </row>
    <row r="157" spans="1:10" x14ac:dyDescent="0.25">
      <c r="A157" s="26">
        <v>573</v>
      </c>
      <c r="B157" s="27">
        <v>3</v>
      </c>
      <c r="C157" s="28" t="s">
        <v>846</v>
      </c>
      <c r="D157" s="6" t="s">
        <v>847</v>
      </c>
      <c r="E157" s="6" t="s">
        <v>848</v>
      </c>
      <c r="F157" s="29">
        <v>2012</v>
      </c>
      <c r="G157" s="6" t="s">
        <v>43</v>
      </c>
      <c r="H157" s="51">
        <v>1047</v>
      </c>
      <c r="J157" s="85"/>
    </row>
    <row r="158" spans="1:10" x14ac:dyDescent="0.25">
      <c r="A158" s="26">
        <v>574</v>
      </c>
      <c r="B158" s="27">
        <v>3</v>
      </c>
      <c r="C158" s="28" t="s">
        <v>849</v>
      </c>
      <c r="D158" s="6" t="s">
        <v>847</v>
      </c>
      <c r="E158" s="6" t="s">
        <v>848</v>
      </c>
      <c r="F158" s="29">
        <v>2012</v>
      </c>
      <c r="G158" s="6" t="s">
        <v>43</v>
      </c>
      <c r="H158" s="51">
        <v>1047</v>
      </c>
      <c r="J158" s="85"/>
    </row>
    <row r="159" spans="1:10" x14ac:dyDescent="0.25">
      <c r="A159" s="26">
        <v>575</v>
      </c>
      <c r="B159" s="27">
        <v>3</v>
      </c>
      <c r="C159" s="28" t="s">
        <v>850</v>
      </c>
      <c r="D159" s="6" t="s">
        <v>847</v>
      </c>
      <c r="E159" s="6" t="s">
        <v>848</v>
      </c>
      <c r="F159" s="29">
        <v>2012</v>
      </c>
      <c r="G159" s="6" t="s">
        <v>43</v>
      </c>
      <c r="H159" s="51">
        <v>1047</v>
      </c>
      <c r="J159" s="85"/>
    </row>
    <row r="160" spans="1:10" x14ac:dyDescent="0.25">
      <c r="A160" s="39">
        <f>159-2</f>
        <v>157</v>
      </c>
      <c r="B160" s="39">
        <f>SUM(B3:B159)</f>
        <v>464</v>
      </c>
      <c r="H160" s="40">
        <f>SUM(H3:H159)</f>
        <v>99848.162999999986</v>
      </c>
      <c r="J160" s="85"/>
    </row>
    <row r="161" spans="1:10" x14ac:dyDescent="0.25">
      <c r="J161" s="85"/>
    </row>
    <row r="162" spans="1:10" x14ac:dyDescent="0.25">
      <c r="A162" s="41" t="s">
        <v>167</v>
      </c>
      <c r="B162" s="41" t="s">
        <v>168</v>
      </c>
      <c r="J162" s="85"/>
    </row>
    <row r="163" spans="1:10" ht="26.25" x14ac:dyDescent="0.4">
      <c r="A163" s="42">
        <f>+A160</f>
        <v>157</v>
      </c>
      <c r="B163" s="42">
        <f>+B160</f>
        <v>464</v>
      </c>
      <c r="C163" s="43" t="s">
        <v>169</v>
      </c>
      <c r="D163" s="25"/>
      <c r="E163" s="25"/>
      <c r="F163" s="25"/>
      <c r="G163" s="25"/>
      <c r="H163" s="25"/>
      <c r="I163" s="25"/>
      <c r="J163" s="85"/>
    </row>
    <row r="164" spans="1:10" x14ac:dyDescent="0.25">
      <c r="J164" s="9"/>
    </row>
    <row r="165" spans="1:10" x14ac:dyDescent="0.25">
      <c r="A165" s="54" t="s">
        <v>188</v>
      </c>
      <c r="B165" s="54" t="s">
        <v>34</v>
      </c>
      <c r="C165" s="55" t="s">
        <v>17</v>
      </c>
      <c r="D165" s="54" t="s">
        <v>35</v>
      </c>
      <c r="E165" s="54" t="s">
        <v>36</v>
      </c>
      <c r="F165" s="54" t="s">
        <v>37</v>
      </c>
      <c r="G165" s="54" t="s">
        <v>38</v>
      </c>
      <c r="H165" s="54" t="s">
        <v>39</v>
      </c>
      <c r="I165" s="18"/>
      <c r="J165" s="87"/>
    </row>
    <row r="166" spans="1:10" x14ac:dyDescent="0.25">
      <c r="A166" t="s">
        <v>851</v>
      </c>
      <c r="B166" s="20">
        <v>30</v>
      </c>
      <c r="C166" s="20" t="s">
        <v>852</v>
      </c>
      <c r="D166" s="20"/>
      <c r="E166" s="20"/>
      <c r="F166" s="117"/>
      <c r="G166" s="117"/>
      <c r="H166" s="117">
        <f>120*30</f>
        <v>3600</v>
      </c>
      <c r="J166" s="87"/>
    </row>
    <row r="167" spans="1:10" x14ac:dyDescent="0.25">
      <c r="A167" s="6" t="s">
        <v>851</v>
      </c>
      <c r="B167" s="6">
        <v>10</v>
      </c>
      <c r="C167" s="6" t="s">
        <v>853</v>
      </c>
      <c r="D167" s="6"/>
      <c r="E167" s="6"/>
      <c r="F167" s="19"/>
      <c r="G167" s="19"/>
      <c r="H167" s="19">
        <f>120*10</f>
        <v>1200</v>
      </c>
      <c r="J167" s="87"/>
    </row>
    <row r="168" spans="1:10" x14ac:dyDescent="0.25">
      <c r="A168" s="6" t="s">
        <v>851</v>
      </c>
      <c r="B168" s="6">
        <v>10</v>
      </c>
      <c r="C168" s="6" t="s">
        <v>854</v>
      </c>
      <c r="D168" s="6"/>
      <c r="E168" s="6"/>
      <c r="F168" s="19"/>
      <c r="G168" s="19"/>
      <c r="H168" s="19">
        <f>100*10</f>
        <v>1000</v>
      </c>
      <c r="J168" s="87"/>
    </row>
    <row r="169" spans="1:10" x14ac:dyDescent="0.25">
      <c r="A169" s="6" t="s">
        <v>851</v>
      </c>
      <c r="B169" s="6">
        <v>10</v>
      </c>
      <c r="C169" s="6" t="s">
        <v>855</v>
      </c>
      <c r="D169" s="6"/>
      <c r="E169" s="6"/>
      <c r="F169" s="19"/>
      <c r="G169" s="19"/>
      <c r="H169" s="19">
        <f>200*10</f>
        <v>2000</v>
      </c>
      <c r="J169" s="87"/>
    </row>
    <row r="170" spans="1:10" x14ac:dyDescent="0.25">
      <c r="E170" s="9"/>
      <c r="F170" s="15"/>
      <c r="G170" s="15"/>
      <c r="H170" s="15">
        <f>SUM(H166:H169)</f>
        <v>7800</v>
      </c>
      <c r="J170" s="87"/>
    </row>
    <row r="171" spans="1:10" x14ac:dyDescent="0.25">
      <c r="A171" s="118"/>
      <c r="B171" s="119"/>
      <c r="C171" s="119"/>
      <c r="D171" s="119"/>
      <c r="E171" s="119"/>
      <c r="F171" s="119"/>
      <c r="G171" s="119"/>
      <c r="J171" s="87"/>
    </row>
    <row r="172" spans="1:10" x14ac:dyDescent="0.25">
      <c r="A172" s="89" t="s">
        <v>362</v>
      </c>
      <c r="B172" s="6">
        <v>1</v>
      </c>
      <c r="C172" s="6" t="s">
        <v>856</v>
      </c>
      <c r="D172" s="6"/>
      <c r="E172" s="6" t="s">
        <v>364</v>
      </c>
      <c r="F172" s="120" t="s">
        <v>857</v>
      </c>
      <c r="G172" s="6" t="s">
        <v>858</v>
      </c>
      <c r="H172" s="121">
        <v>1290</v>
      </c>
      <c r="J172" s="87"/>
    </row>
    <row r="173" spans="1:10" x14ac:dyDescent="0.25">
      <c r="A173" s="89" t="s">
        <v>362</v>
      </c>
      <c r="B173" s="6">
        <v>1</v>
      </c>
      <c r="C173" s="6" t="s">
        <v>859</v>
      </c>
      <c r="D173" s="6"/>
      <c r="E173" s="6" t="s">
        <v>364</v>
      </c>
      <c r="F173" s="120" t="s">
        <v>857</v>
      </c>
      <c r="G173" s="6" t="s">
        <v>858</v>
      </c>
      <c r="H173" s="121">
        <v>1900</v>
      </c>
      <c r="J173" s="87"/>
    </row>
    <row r="174" spans="1:10" x14ac:dyDescent="0.25">
      <c r="A174" s="89" t="s">
        <v>362</v>
      </c>
      <c r="B174" s="6">
        <v>1</v>
      </c>
      <c r="C174" s="6" t="s">
        <v>860</v>
      </c>
      <c r="D174" s="6"/>
      <c r="E174" s="6" t="s">
        <v>364</v>
      </c>
      <c r="F174" s="120" t="s">
        <v>857</v>
      </c>
      <c r="G174" s="6" t="s">
        <v>858</v>
      </c>
      <c r="H174" s="121">
        <v>1200</v>
      </c>
      <c r="J174" s="87"/>
    </row>
    <row r="175" spans="1:10" x14ac:dyDescent="0.25">
      <c r="A175" s="118"/>
      <c r="B175">
        <v>36</v>
      </c>
      <c r="F175" s="122"/>
      <c r="H175" s="40">
        <f>SUM(H172:H174)</f>
        <v>4390</v>
      </c>
      <c r="J175" s="87"/>
    </row>
    <row r="176" spans="1:10" x14ac:dyDescent="0.25">
      <c r="J176" s="87"/>
    </row>
    <row r="177" spans="1:10" x14ac:dyDescent="0.25">
      <c r="A177" s="41" t="s">
        <v>167</v>
      </c>
      <c r="B177" s="41" t="s">
        <v>168</v>
      </c>
      <c r="J177" s="87"/>
    </row>
    <row r="178" spans="1:10" ht="26.25" x14ac:dyDescent="0.4">
      <c r="A178" s="42">
        <v>7</v>
      </c>
      <c r="B178" s="42">
        <f>+B166+B167+B168+B169+12+12+12</f>
        <v>96</v>
      </c>
      <c r="C178" s="58" t="s">
        <v>221</v>
      </c>
      <c r="D178" s="18"/>
      <c r="E178" s="18"/>
      <c r="F178" s="18"/>
      <c r="G178" s="18"/>
      <c r="H178" s="18"/>
      <c r="I178" s="18"/>
      <c r="J178" s="87"/>
    </row>
    <row r="179" spans="1:10" x14ac:dyDescent="0.25">
      <c r="J179" s="9"/>
    </row>
    <row r="180" spans="1:10" x14ac:dyDescent="0.25">
      <c r="J180" s="9"/>
    </row>
    <row r="181" spans="1:10" x14ac:dyDescent="0.25">
      <c r="A181" s="44"/>
      <c r="B181" s="44"/>
      <c r="C181" s="44"/>
      <c r="D181" s="44"/>
      <c r="E181" s="44"/>
      <c r="F181" s="44"/>
      <c r="G181" s="44"/>
      <c r="H181" s="44"/>
      <c r="I181" s="44"/>
      <c r="J181" s="59"/>
    </row>
    <row r="182" spans="1:10" x14ac:dyDescent="0.25">
      <c r="J182" s="59"/>
    </row>
    <row r="183" spans="1:10" ht="21" x14ac:dyDescent="0.35">
      <c r="A183" s="41" t="s">
        <v>167</v>
      </c>
      <c r="B183" s="41" t="s">
        <v>168</v>
      </c>
      <c r="G183" s="46" t="s">
        <v>39</v>
      </c>
      <c r="H183" s="47">
        <f>+H160+H170+H175</f>
        <v>112038.16299999999</v>
      </c>
      <c r="J183" s="59"/>
    </row>
    <row r="184" spans="1:10" ht="26.25" x14ac:dyDescent="0.4">
      <c r="A184" s="42">
        <f>+A163+A178</f>
        <v>164</v>
      </c>
      <c r="B184" s="42">
        <f>+B163+B178</f>
        <v>560</v>
      </c>
      <c r="C184" s="48" t="s">
        <v>170</v>
      </c>
      <c r="D184" s="44"/>
      <c r="E184" s="44"/>
      <c r="F184" s="44"/>
      <c r="G184" s="44"/>
      <c r="H184" s="44"/>
      <c r="I184" s="44"/>
      <c r="J184" s="59"/>
    </row>
    <row r="187" spans="1:10" ht="27.75" x14ac:dyDescent="0.4">
      <c r="A187" s="232" t="s">
        <v>1807</v>
      </c>
      <c r="B187" s="232"/>
      <c r="C187" s="232"/>
      <c r="D187" s="232"/>
      <c r="E187" s="232"/>
      <c r="F187" s="232"/>
      <c r="G187" s="232"/>
      <c r="H187" s="232"/>
      <c r="I187" s="232"/>
      <c r="J187" s="232"/>
    </row>
    <row r="188" spans="1:10" x14ac:dyDescent="0.25">
      <c r="A188" s="196" t="s">
        <v>33</v>
      </c>
      <c r="B188" s="196" t="s">
        <v>34</v>
      </c>
      <c r="C188" s="197" t="s">
        <v>17</v>
      </c>
      <c r="D188" s="196" t="s">
        <v>35</v>
      </c>
      <c r="E188" s="196" t="s">
        <v>36</v>
      </c>
      <c r="F188" s="196" t="s">
        <v>37</v>
      </c>
      <c r="G188" s="196" t="s">
        <v>38</v>
      </c>
      <c r="H188" s="196" t="s">
        <v>171</v>
      </c>
      <c r="I188" s="200"/>
      <c r="J188" s="201"/>
    </row>
    <row r="189" spans="1:10" x14ac:dyDescent="0.25">
      <c r="A189" s="6">
        <v>1</v>
      </c>
      <c r="B189" s="171">
        <v>5</v>
      </c>
      <c r="C189" s="6" t="s">
        <v>1964</v>
      </c>
      <c r="D189" s="171" t="s">
        <v>1971</v>
      </c>
      <c r="E189" s="171" t="s">
        <v>1977</v>
      </c>
      <c r="F189" s="171" t="s">
        <v>1823</v>
      </c>
      <c r="G189" s="6"/>
      <c r="H189" s="176">
        <v>1095</v>
      </c>
      <c r="J189" s="200"/>
    </row>
    <row r="190" spans="1:10" x14ac:dyDescent="0.25">
      <c r="A190" s="6">
        <f>+A189+1</f>
        <v>2</v>
      </c>
      <c r="B190" s="171">
        <v>5</v>
      </c>
      <c r="C190" s="6" t="s">
        <v>1965</v>
      </c>
      <c r="D190" s="171" t="s">
        <v>1971</v>
      </c>
      <c r="E190" s="171" t="s">
        <v>1977</v>
      </c>
      <c r="F190" s="171" t="s">
        <v>1823</v>
      </c>
      <c r="G190" s="6"/>
      <c r="H190" s="176">
        <v>795</v>
      </c>
      <c r="J190" s="200"/>
    </row>
    <row r="191" spans="1:10" x14ac:dyDescent="0.25">
      <c r="A191" s="6">
        <f t="shared" ref="A191:A226" si="0">+A190+1</f>
        <v>3</v>
      </c>
      <c r="B191" s="171">
        <v>5</v>
      </c>
      <c r="C191" s="6" t="s">
        <v>1966</v>
      </c>
      <c r="D191" s="171" t="s">
        <v>1972</v>
      </c>
      <c r="E191" s="171" t="s">
        <v>1977</v>
      </c>
      <c r="F191" s="171" t="s">
        <v>1885</v>
      </c>
      <c r="G191" s="6"/>
      <c r="H191" s="176">
        <v>645</v>
      </c>
      <c r="J191" s="200"/>
    </row>
    <row r="192" spans="1:10" x14ac:dyDescent="0.25">
      <c r="A192" s="6">
        <f t="shared" si="0"/>
        <v>4</v>
      </c>
      <c r="B192" s="171">
        <v>5</v>
      </c>
      <c r="C192" s="6" t="s">
        <v>1967</v>
      </c>
      <c r="D192" s="171" t="s">
        <v>1973</v>
      </c>
      <c r="E192" s="171" t="s">
        <v>1977</v>
      </c>
      <c r="F192" s="171" t="s">
        <v>1823</v>
      </c>
      <c r="G192" s="6"/>
      <c r="H192" s="176">
        <v>1095</v>
      </c>
      <c r="J192" s="200"/>
    </row>
    <row r="193" spans="1:10" x14ac:dyDescent="0.25">
      <c r="A193" s="6">
        <f t="shared" si="0"/>
        <v>5</v>
      </c>
      <c r="B193" s="171">
        <v>5</v>
      </c>
      <c r="C193" s="6" t="s">
        <v>1968</v>
      </c>
      <c r="D193" s="171" t="s">
        <v>1974</v>
      </c>
      <c r="E193" s="171" t="s">
        <v>1977</v>
      </c>
      <c r="F193" s="171" t="s">
        <v>1885</v>
      </c>
      <c r="G193" s="6"/>
      <c r="H193" s="176">
        <v>980</v>
      </c>
      <c r="J193" s="200"/>
    </row>
    <row r="194" spans="1:10" x14ac:dyDescent="0.25">
      <c r="A194" s="6">
        <f t="shared" si="0"/>
        <v>6</v>
      </c>
      <c r="B194" s="171">
        <v>5</v>
      </c>
      <c r="C194" s="6" t="s">
        <v>1969</v>
      </c>
      <c r="D194" s="171" t="s">
        <v>1975</v>
      </c>
      <c r="E194" s="171" t="s">
        <v>1977</v>
      </c>
      <c r="F194" s="171" t="s">
        <v>1885</v>
      </c>
      <c r="G194" s="6"/>
      <c r="H194" s="176">
        <v>977.5</v>
      </c>
      <c r="J194" s="200"/>
    </row>
    <row r="195" spans="1:10" x14ac:dyDescent="0.25">
      <c r="A195" s="6">
        <f t="shared" si="0"/>
        <v>7</v>
      </c>
      <c r="B195" s="171">
        <v>5</v>
      </c>
      <c r="C195" s="6" t="s">
        <v>1970</v>
      </c>
      <c r="D195" s="171" t="s">
        <v>1976</v>
      </c>
      <c r="E195" s="171" t="s">
        <v>1977</v>
      </c>
      <c r="F195" s="171" t="s">
        <v>1885</v>
      </c>
      <c r="G195" s="6"/>
      <c r="H195" s="176">
        <v>977.5</v>
      </c>
      <c r="J195" s="200"/>
    </row>
    <row r="196" spans="1:10" x14ac:dyDescent="0.25">
      <c r="A196" s="6">
        <f t="shared" si="0"/>
        <v>8</v>
      </c>
      <c r="B196" s="56">
        <v>5</v>
      </c>
      <c r="C196" s="6" t="s">
        <v>1978</v>
      </c>
      <c r="D196" s="6" t="s">
        <v>1989</v>
      </c>
      <c r="E196" s="6" t="s">
        <v>1993</v>
      </c>
      <c r="F196" s="6" t="s">
        <v>1911</v>
      </c>
      <c r="G196" s="6"/>
      <c r="H196" s="225">
        <v>2175</v>
      </c>
      <c r="J196" s="200"/>
    </row>
    <row r="197" spans="1:10" x14ac:dyDescent="0.25">
      <c r="A197" s="6">
        <f t="shared" si="0"/>
        <v>9</v>
      </c>
      <c r="B197" s="56">
        <v>5</v>
      </c>
      <c r="C197" s="6" t="s">
        <v>1979</v>
      </c>
      <c r="D197" s="6" t="s">
        <v>1989</v>
      </c>
      <c r="E197" s="6" t="s">
        <v>1993</v>
      </c>
      <c r="F197" s="6" t="s">
        <v>1823</v>
      </c>
      <c r="G197" s="6"/>
      <c r="H197" s="225">
        <v>1490</v>
      </c>
      <c r="J197" s="200"/>
    </row>
    <row r="198" spans="1:10" x14ac:dyDescent="0.25">
      <c r="A198" s="6">
        <f t="shared" si="0"/>
        <v>10</v>
      </c>
      <c r="B198" s="56">
        <v>5</v>
      </c>
      <c r="C198" s="6" t="s">
        <v>1980</v>
      </c>
      <c r="D198" s="6" t="s">
        <v>1989</v>
      </c>
      <c r="E198" s="6" t="s">
        <v>1993</v>
      </c>
      <c r="F198" s="6" t="s">
        <v>1884</v>
      </c>
      <c r="G198" s="6"/>
      <c r="H198" s="225">
        <v>1490</v>
      </c>
      <c r="J198" s="200"/>
    </row>
    <row r="199" spans="1:10" x14ac:dyDescent="0.25">
      <c r="A199" s="6">
        <f t="shared" si="0"/>
        <v>11</v>
      </c>
      <c r="B199" s="56">
        <v>5</v>
      </c>
      <c r="C199" s="6" t="s">
        <v>1981</v>
      </c>
      <c r="D199" s="6" t="s">
        <v>1989</v>
      </c>
      <c r="E199" s="6" t="s">
        <v>1993</v>
      </c>
      <c r="F199" s="6" t="s">
        <v>1823</v>
      </c>
      <c r="G199" s="6"/>
      <c r="H199" s="225">
        <v>2425</v>
      </c>
      <c r="J199" s="200"/>
    </row>
    <row r="200" spans="1:10" x14ac:dyDescent="0.25">
      <c r="A200" s="6">
        <f t="shared" si="0"/>
        <v>12</v>
      </c>
      <c r="B200" s="56">
        <v>5</v>
      </c>
      <c r="C200" s="6" t="s">
        <v>1982</v>
      </c>
      <c r="D200" s="6" t="s">
        <v>1989</v>
      </c>
      <c r="E200" s="6" t="s">
        <v>1993</v>
      </c>
      <c r="F200" s="6" t="s">
        <v>1885</v>
      </c>
      <c r="G200" s="6"/>
      <c r="H200" s="225">
        <v>2110</v>
      </c>
      <c r="J200" s="200"/>
    </row>
    <row r="201" spans="1:10" x14ac:dyDescent="0.25">
      <c r="A201" s="6">
        <f t="shared" si="0"/>
        <v>13</v>
      </c>
      <c r="B201" s="56">
        <v>5</v>
      </c>
      <c r="C201" s="6" t="s">
        <v>1983</v>
      </c>
      <c r="D201" s="6" t="s">
        <v>1989</v>
      </c>
      <c r="E201" s="6" t="s">
        <v>1993</v>
      </c>
      <c r="F201" s="6" t="s">
        <v>1884</v>
      </c>
      <c r="G201" s="6"/>
      <c r="H201" s="225">
        <v>990</v>
      </c>
      <c r="J201" s="200"/>
    </row>
    <row r="202" spans="1:10" x14ac:dyDescent="0.25">
      <c r="A202" s="6">
        <f t="shared" si="0"/>
        <v>14</v>
      </c>
      <c r="B202" s="56">
        <v>5</v>
      </c>
      <c r="C202" s="6" t="s">
        <v>1984</v>
      </c>
      <c r="D202" s="6" t="s">
        <v>1989</v>
      </c>
      <c r="E202" s="6" t="s">
        <v>1993</v>
      </c>
      <c r="F202" s="6" t="s">
        <v>1884</v>
      </c>
      <c r="G202" s="6"/>
      <c r="H202" s="225">
        <v>990</v>
      </c>
      <c r="J202" s="200"/>
    </row>
    <row r="203" spans="1:10" x14ac:dyDescent="0.25">
      <c r="A203" s="6">
        <f t="shared" si="0"/>
        <v>15</v>
      </c>
      <c r="B203" s="56">
        <v>5</v>
      </c>
      <c r="C203" s="6" t="s">
        <v>1985</v>
      </c>
      <c r="D203" s="6" t="s">
        <v>1989</v>
      </c>
      <c r="E203" s="6" t="s">
        <v>1993</v>
      </c>
      <c r="F203" s="6" t="s">
        <v>1896</v>
      </c>
      <c r="G203" s="6"/>
      <c r="H203" s="225">
        <v>2425</v>
      </c>
      <c r="J203" s="200"/>
    </row>
    <row r="204" spans="1:10" x14ac:dyDescent="0.25">
      <c r="A204" s="6">
        <f t="shared" si="0"/>
        <v>16</v>
      </c>
      <c r="B204" s="56">
        <v>5</v>
      </c>
      <c r="C204" s="6" t="s">
        <v>1986</v>
      </c>
      <c r="D204" s="6" t="s">
        <v>1990</v>
      </c>
      <c r="E204" s="6" t="s">
        <v>1993</v>
      </c>
      <c r="F204" s="6" t="s">
        <v>1819</v>
      </c>
      <c r="G204" s="6"/>
      <c r="H204" s="225">
        <v>775</v>
      </c>
      <c r="J204" s="200"/>
    </row>
    <row r="205" spans="1:10" x14ac:dyDescent="0.25">
      <c r="A205" s="6">
        <f t="shared" si="0"/>
        <v>17</v>
      </c>
      <c r="B205" s="56">
        <v>1</v>
      </c>
      <c r="C205" s="6" t="s">
        <v>1987</v>
      </c>
      <c r="D205" s="6" t="s">
        <v>1991</v>
      </c>
      <c r="E205" s="6" t="s">
        <v>1993</v>
      </c>
      <c r="F205" s="6" t="s">
        <v>1911</v>
      </c>
      <c r="G205" s="6"/>
      <c r="H205" s="225">
        <v>220.5</v>
      </c>
      <c r="J205" s="200"/>
    </row>
    <row r="206" spans="1:10" x14ac:dyDescent="0.25">
      <c r="A206" s="6">
        <f t="shared" si="0"/>
        <v>18</v>
      </c>
      <c r="B206" s="56">
        <v>4</v>
      </c>
      <c r="C206" s="6" t="s">
        <v>1988</v>
      </c>
      <c r="D206" s="6" t="s">
        <v>1992</v>
      </c>
      <c r="E206" s="6" t="s">
        <v>1993</v>
      </c>
      <c r="F206" s="6" t="s">
        <v>1823</v>
      </c>
      <c r="G206" s="6"/>
      <c r="H206" s="225">
        <v>1192</v>
      </c>
      <c r="J206" s="200"/>
    </row>
    <row r="207" spans="1:10" x14ac:dyDescent="0.25">
      <c r="A207" s="6">
        <f t="shared" si="0"/>
        <v>19</v>
      </c>
      <c r="B207" s="171">
        <v>1</v>
      </c>
      <c r="C207" s="171" t="s">
        <v>1994</v>
      </c>
      <c r="D207" s="171" t="s">
        <v>1169</v>
      </c>
      <c r="E207" s="171" t="s">
        <v>2003</v>
      </c>
      <c r="F207" s="6" t="s">
        <v>1819</v>
      </c>
      <c r="G207" s="6"/>
      <c r="H207" s="176">
        <v>329</v>
      </c>
      <c r="J207" s="200"/>
    </row>
    <row r="208" spans="1:10" x14ac:dyDescent="0.25">
      <c r="A208" s="6">
        <f t="shared" si="0"/>
        <v>20</v>
      </c>
      <c r="B208" s="171">
        <v>1</v>
      </c>
      <c r="C208" s="171" t="s">
        <v>1994</v>
      </c>
      <c r="D208" s="171" t="s">
        <v>1169</v>
      </c>
      <c r="E208" s="171" t="s">
        <v>2003</v>
      </c>
      <c r="F208" s="6" t="s">
        <v>1819</v>
      </c>
      <c r="G208" s="6"/>
      <c r="H208" s="176">
        <v>329</v>
      </c>
      <c r="J208" s="200"/>
    </row>
    <row r="209" spans="1:10" ht="30" x14ac:dyDescent="0.25">
      <c r="A209" s="6">
        <f t="shared" si="0"/>
        <v>21</v>
      </c>
      <c r="B209" s="171">
        <v>1</v>
      </c>
      <c r="C209" s="171" t="s">
        <v>1995</v>
      </c>
      <c r="D209" s="171" t="s">
        <v>1999</v>
      </c>
      <c r="E209" s="171" t="s">
        <v>2004</v>
      </c>
      <c r="F209" s="6" t="s">
        <v>1855</v>
      </c>
      <c r="G209" s="6"/>
      <c r="H209" s="176">
        <v>195</v>
      </c>
      <c r="J209" s="200"/>
    </row>
    <row r="210" spans="1:10" ht="30" x14ac:dyDescent="0.25">
      <c r="A210" s="6">
        <f t="shared" si="0"/>
        <v>22</v>
      </c>
      <c r="B210" s="171">
        <v>1</v>
      </c>
      <c r="C210" s="171" t="s">
        <v>1995</v>
      </c>
      <c r="D210" s="171" t="s">
        <v>1999</v>
      </c>
      <c r="E210" s="171" t="s">
        <v>2004</v>
      </c>
      <c r="F210" s="6" t="s">
        <v>1855</v>
      </c>
      <c r="G210" s="6"/>
      <c r="H210" s="176">
        <v>195</v>
      </c>
      <c r="J210" s="200"/>
    </row>
    <row r="211" spans="1:10" ht="30" x14ac:dyDescent="0.25">
      <c r="A211" s="6">
        <f t="shared" si="0"/>
        <v>23</v>
      </c>
      <c r="B211" s="171">
        <v>1</v>
      </c>
      <c r="C211" s="171" t="s">
        <v>1995</v>
      </c>
      <c r="D211" s="171" t="s">
        <v>1999</v>
      </c>
      <c r="E211" s="171" t="s">
        <v>2004</v>
      </c>
      <c r="F211" s="6" t="s">
        <v>1855</v>
      </c>
      <c r="G211" s="6"/>
      <c r="H211" s="176">
        <v>195</v>
      </c>
      <c r="J211" s="200"/>
    </row>
    <row r="212" spans="1:10" x14ac:dyDescent="0.25">
      <c r="A212" s="6">
        <f t="shared" si="0"/>
        <v>24</v>
      </c>
      <c r="B212" s="171">
        <v>1</v>
      </c>
      <c r="C212" s="171" t="s">
        <v>1996</v>
      </c>
      <c r="D212" s="171" t="s">
        <v>2000</v>
      </c>
      <c r="E212" s="171" t="s">
        <v>2005</v>
      </c>
      <c r="F212" s="6" t="s">
        <v>1884</v>
      </c>
      <c r="G212" s="6"/>
      <c r="H212" s="176">
        <v>349</v>
      </c>
      <c r="J212" s="200"/>
    </row>
    <row r="213" spans="1:10" x14ac:dyDescent="0.25">
      <c r="A213" s="6">
        <f t="shared" si="0"/>
        <v>25</v>
      </c>
      <c r="B213" s="171">
        <v>1</v>
      </c>
      <c r="C213" s="171" t="s">
        <v>1996</v>
      </c>
      <c r="D213" s="171" t="s">
        <v>2000</v>
      </c>
      <c r="E213" s="171" t="s">
        <v>2005</v>
      </c>
      <c r="F213" s="6" t="s">
        <v>1884</v>
      </c>
      <c r="G213" s="6"/>
      <c r="H213" s="176">
        <v>349</v>
      </c>
      <c r="J213" s="200"/>
    </row>
    <row r="214" spans="1:10" x14ac:dyDescent="0.25">
      <c r="A214" s="6">
        <f t="shared" si="0"/>
        <v>26</v>
      </c>
      <c r="B214" s="171">
        <v>1</v>
      </c>
      <c r="C214" s="171" t="s">
        <v>1997</v>
      </c>
      <c r="D214" s="171" t="s">
        <v>2001</v>
      </c>
      <c r="E214" s="171" t="s">
        <v>2006</v>
      </c>
      <c r="F214" s="6" t="s">
        <v>1838</v>
      </c>
      <c r="G214" s="6"/>
      <c r="H214" s="176">
        <v>118</v>
      </c>
      <c r="J214" s="200"/>
    </row>
    <row r="215" spans="1:10" x14ac:dyDescent="0.25">
      <c r="A215" s="6">
        <f t="shared" si="0"/>
        <v>27</v>
      </c>
      <c r="B215" s="171">
        <v>1</v>
      </c>
      <c r="C215" s="171" t="s">
        <v>1998</v>
      </c>
      <c r="D215" s="171" t="s">
        <v>2002</v>
      </c>
      <c r="E215" s="171" t="s">
        <v>2007</v>
      </c>
      <c r="F215" s="6" t="s">
        <v>1819</v>
      </c>
      <c r="G215" s="6"/>
      <c r="H215" s="176">
        <v>350</v>
      </c>
      <c r="J215" s="200"/>
    </row>
    <row r="216" spans="1:10" x14ac:dyDescent="0.25">
      <c r="A216" s="6">
        <f t="shared" si="0"/>
        <v>28</v>
      </c>
      <c r="B216" s="171">
        <v>1</v>
      </c>
      <c r="C216" s="171" t="s">
        <v>1998</v>
      </c>
      <c r="D216" s="171" t="s">
        <v>2002</v>
      </c>
      <c r="E216" s="171" t="s">
        <v>2007</v>
      </c>
      <c r="F216" s="6" t="s">
        <v>1819</v>
      </c>
      <c r="G216" s="6"/>
      <c r="H216" s="176">
        <v>350</v>
      </c>
      <c r="J216" s="200"/>
    </row>
    <row r="217" spans="1:10" x14ac:dyDescent="0.25">
      <c r="A217" s="6">
        <f t="shared" si="0"/>
        <v>29</v>
      </c>
      <c r="B217" s="171">
        <v>1</v>
      </c>
      <c r="C217" s="171" t="s">
        <v>1994</v>
      </c>
      <c r="D217" s="171" t="s">
        <v>1169</v>
      </c>
      <c r="E217" s="171" t="s">
        <v>2003</v>
      </c>
      <c r="F217" s="6" t="s">
        <v>1819</v>
      </c>
      <c r="G217" s="6"/>
      <c r="H217" s="176">
        <v>329</v>
      </c>
      <c r="J217" s="200"/>
    </row>
    <row r="218" spans="1:10" x14ac:dyDescent="0.25">
      <c r="A218" s="6">
        <f t="shared" si="0"/>
        <v>30</v>
      </c>
      <c r="B218" s="171">
        <v>1</v>
      </c>
      <c r="C218" s="171" t="s">
        <v>1994</v>
      </c>
      <c r="D218" s="171" t="s">
        <v>1169</v>
      </c>
      <c r="E218" s="171" t="s">
        <v>2003</v>
      </c>
      <c r="F218" s="6" t="s">
        <v>1819</v>
      </c>
      <c r="G218" s="6"/>
      <c r="H218" s="176">
        <v>329</v>
      </c>
      <c r="J218" s="200"/>
    </row>
    <row r="219" spans="1:10" x14ac:dyDescent="0.25">
      <c r="A219" s="6">
        <f t="shared" si="0"/>
        <v>31</v>
      </c>
      <c r="B219" s="171">
        <v>1</v>
      </c>
      <c r="C219" s="171" t="s">
        <v>1994</v>
      </c>
      <c r="D219" s="171" t="s">
        <v>1169</v>
      </c>
      <c r="E219" s="171" t="s">
        <v>2003</v>
      </c>
      <c r="F219" s="6" t="s">
        <v>1819</v>
      </c>
      <c r="G219" s="6"/>
      <c r="H219" s="176">
        <v>329</v>
      </c>
      <c r="J219" s="200"/>
    </row>
    <row r="220" spans="1:10" x14ac:dyDescent="0.25">
      <c r="A220" s="6">
        <f t="shared" si="0"/>
        <v>32</v>
      </c>
      <c r="B220" s="56">
        <v>10</v>
      </c>
      <c r="C220" s="6" t="s">
        <v>2008</v>
      </c>
      <c r="D220" s="6" t="s">
        <v>2015</v>
      </c>
      <c r="E220" s="6" t="s">
        <v>2020</v>
      </c>
      <c r="F220" s="6" t="s">
        <v>1823</v>
      </c>
      <c r="G220" s="6"/>
      <c r="H220" s="19">
        <v>450</v>
      </c>
      <c r="J220" s="200"/>
    </row>
    <row r="221" spans="1:10" x14ac:dyDescent="0.25">
      <c r="A221" s="6">
        <f t="shared" si="0"/>
        <v>33</v>
      </c>
      <c r="B221" s="56">
        <v>5</v>
      </c>
      <c r="C221" s="6" t="s">
        <v>2009</v>
      </c>
      <c r="D221" s="6" t="s">
        <v>2016</v>
      </c>
      <c r="E221" s="6" t="s">
        <v>2020</v>
      </c>
      <c r="F221" s="6" t="s">
        <v>1885</v>
      </c>
      <c r="G221" s="6"/>
      <c r="H221" s="19">
        <v>200</v>
      </c>
      <c r="J221" s="200"/>
    </row>
    <row r="222" spans="1:10" x14ac:dyDescent="0.25">
      <c r="A222" s="6">
        <f t="shared" si="0"/>
        <v>34</v>
      </c>
      <c r="B222" s="56">
        <v>5</v>
      </c>
      <c r="C222" s="6" t="s">
        <v>2010</v>
      </c>
      <c r="D222" s="6" t="s">
        <v>2016</v>
      </c>
      <c r="E222" s="6" t="s">
        <v>2020</v>
      </c>
      <c r="F222" s="6" t="s">
        <v>1823</v>
      </c>
      <c r="G222" s="6"/>
      <c r="H222" s="19">
        <v>200</v>
      </c>
      <c r="J222" s="200"/>
    </row>
    <row r="223" spans="1:10" x14ac:dyDescent="0.25">
      <c r="A223" s="6">
        <f t="shared" si="0"/>
        <v>35</v>
      </c>
      <c r="B223" s="56">
        <v>5</v>
      </c>
      <c r="C223" s="6" t="s">
        <v>2011</v>
      </c>
      <c r="D223" s="6" t="s">
        <v>2016</v>
      </c>
      <c r="E223" s="6" t="s">
        <v>2020</v>
      </c>
      <c r="F223" s="6" t="s">
        <v>1823</v>
      </c>
      <c r="G223" s="6"/>
      <c r="H223" s="19">
        <v>200</v>
      </c>
      <c r="J223" s="200"/>
    </row>
    <row r="224" spans="1:10" x14ac:dyDescent="0.25">
      <c r="A224" s="6">
        <f t="shared" si="0"/>
        <v>36</v>
      </c>
      <c r="B224" s="56">
        <v>10</v>
      </c>
      <c r="C224" s="6" t="s">
        <v>2012</v>
      </c>
      <c r="D224" s="6" t="s">
        <v>2017</v>
      </c>
      <c r="E224" s="6" t="s">
        <v>2020</v>
      </c>
      <c r="F224" s="6" t="s">
        <v>2019</v>
      </c>
      <c r="G224" s="6"/>
      <c r="H224" s="19">
        <v>150</v>
      </c>
      <c r="J224" s="200"/>
    </row>
    <row r="225" spans="1:10" x14ac:dyDescent="0.25">
      <c r="A225" s="6">
        <f t="shared" si="0"/>
        <v>37</v>
      </c>
      <c r="B225" s="56">
        <v>10</v>
      </c>
      <c r="C225" s="6" t="s">
        <v>2013</v>
      </c>
      <c r="D225" s="6" t="s">
        <v>2018</v>
      </c>
      <c r="E225" s="6" t="s">
        <v>2020</v>
      </c>
      <c r="F225" s="6" t="s">
        <v>1885</v>
      </c>
      <c r="G225" s="6"/>
      <c r="H225" s="19">
        <v>450</v>
      </c>
      <c r="J225" s="200"/>
    </row>
    <row r="226" spans="1:10" x14ac:dyDescent="0.25">
      <c r="A226" s="6">
        <f t="shared" si="0"/>
        <v>38</v>
      </c>
      <c r="B226" s="56">
        <v>10</v>
      </c>
      <c r="C226" s="6" t="s">
        <v>2014</v>
      </c>
      <c r="D226" s="6"/>
      <c r="E226" s="6" t="s">
        <v>2020</v>
      </c>
      <c r="F226" s="6" t="s">
        <v>1885</v>
      </c>
      <c r="G226" s="6"/>
      <c r="H226" s="19">
        <v>450</v>
      </c>
      <c r="J226" s="200"/>
    </row>
    <row r="227" spans="1:10" x14ac:dyDescent="0.25">
      <c r="A227" s="8">
        <f>+A226</f>
        <v>38</v>
      </c>
      <c r="B227" s="39">
        <f>SUM(B189:B226)</f>
        <v>153</v>
      </c>
      <c r="H227" s="181">
        <f>SUM(H189:H226)</f>
        <v>28693.5</v>
      </c>
      <c r="J227" s="200"/>
    </row>
    <row r="228" spans="1:10" x14ac:dyDescent="0.25">
      <c r="A228" s="200"/>
      <c r="B228" s="200"/>
      <c r="C228" s="200"/>
      <c r="D228" s="200"/>
      <c r="E228" s="200"/>
      <c r="F228" s="200"/>
      <c r="G228" s="200"/>
      <c r="H228" s="200"/>
      <c r="I228" s="200"/>
      <c r="J228" s="200"/>
    </row>
    <row r="231" spans="1:10" x14ac:dyDescent="0.25">
      <c r="A231" s="44"/>
      <c r="B231" s="44"/>
      <c r="C231" s="44"/>
      <c r="D231" s="44"/>
      <c r="E231" s="44"/>
      <c r="F231" s="44"/>
      <c r="G231" s="44"/>
      <c r="H231" s="44"/>
      <c r="I231" s="44"/>
      <c r="J231" s="59"/>
    </row>
    <row r="232" spans="1:10" x14ac:dyDescent="0.25">
      <c r="J232" s="59"/>
    </row>
    <row r="233" spans="1:10" ht="21" x14ac:dyDescent="0.35">
      <c r="A233" s="41" t="s">
        <v>167</v>
      </c>
      <c r="B233" s="41" t="s">
        <v>168</v>
      </c>
      <c r="G233" s="46" t="s">
        <v>39</v>
      </c>
      <c r="H233" s="191">
        <f>+H227</f>
        <v>28693.5</v>
      </c>
      <c r="J233" s="59"/>
    </row>
    <row r="234" spans="1:10" ht="26.25" x14ac:dyDescent="0.4">
      <c r="A234" s="42">
        <f>+A227</f>
        <v>38</v>
      </c>
      <c r="B234" s="42">
        <f>+B227</f>
        <v>153</v>
      </c>
      <c r="C234" s="48" t="s">
        <v>170</v>
      </c>
      <c r="D234" s="44"/>
      <c r="E234" s="44"/>
      <c r="F234" s="44"/>
      <c r="G234" s="44"/>
      <c r="H234" s="44"/>
      <c r="I234" s="44"/>
      <c r="J234" s="59"/>
    </row>
    <row r="236" spans="1:10" x14ac:dyDescent="0.25">
      <c r="E236" s="41" t="s">
        <v>167</v>
      </c>
      <c r="F236" s="41" t="s">
        <v>168</v>
      </c>
    </row>
    <row r="237" spans="1:10" ht="26.25" x14ac:dyDescent="0.4">
      <c r="E237" s="42">
        <f>+A234+A184</f>
        <v>202</v>
      </c>
      <c r="F237" s="42">
        <f>+B234+B184</f>
        <v>713</v>
      </c>
      <c r="G237" s="46" t="s">
        <v>2916</v>
      </c>
      <c r="H237" s="191">
        <f>+H183+H233</f>
        <v>140731.663</v>
      </c>
    </row>
  </sheetData>
  <mergeCells count="2">
    <mergeCell ref="A1:J1"/>
    <mergeCell ref="A187:J18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79"/>
  <sheetViews>
    <sheetView workbookViewId="0">
      <selection activeCell="C69" sqref="C69"/>
    </sheetView>
  </sheetViews>
  <sheetFormatPr baseColWidth="10" defaultColWidth="10.7109375" defaultRowHeight="15" x14ac:dyDescent="0.25"/>
  <cols>
    <col min="3" max="3" width="53.7109375" customWidth="1"/>
    <col min="4" max="4" width="34.7109375" customWidth="1"/>
    <col min="5" max="5" width="28.7109375" customWidth="1"/>
    <col min="6" max="6" width="24" customWidth="1"/>
    <col min="7" max="7" width="23.28515625" customWidth="1"/>
    <col min="8" max="8" width="26.5703125" customWidth="1"/>
    <col min="10" max="10" width="3.85546875" customWidth="1"/>
  </cols>
  <sheetData>
    <row r="1" spans="1:10" ht="27.75" x14ac:dyDescent="0.4">
      <c r="A1" s="232" t="s">
        <v>1806</v>
      </c>
      <c r="B1" s="232"/>
      <c r="C1" s="232"/>
      <c r="D1" s="232"/>
      <c r="E1" s="232"/>
      <c r="F1" s="232"/>
      <c r="G1" s="232"/>
      <c r="H1" s="232"/>
      <c r="I1" s="232"/>
      <c r="J1" s="232"/>
    </row>
    <row r="2" spans="1:10" x14ac:dyDescent="0.25">
      <c r="A2" s="22" t="s">
        <v>33</v>
      </c>
      <c r="B2" s="22" t="s">
        <v>34</v>
      </c>
      <c r="C2" s="23" t="s">
        <v>18</v>
      </c>
      <c r="D2" s="22" t="s">
        <v>35</v>
      </c>
      <c r="E2" s="22" t="s">
        <v>36</v>
      </c>
      <c r="F2" s="22" t="s">
        <v>37</v>
      </c>
      <c r="G2" s="22" t="s">
        <v>38</v>
      </c>
      <c r="H2" s="22" t="s">
        <v>171</v>
      </c>
      <c r="I2" s="25"/>
      <c r="J2" s="25"/>
    </row>
    <row r="3" spans="1:10" x14ac:dyDescent="0.25">
      <c r="A3" s="26">
        <v>577</v>
      </c>
      <c r="B3" s="27">
        <v>3</v>
      </c>
      <c r="C3" s="28" t="s">
        <v>349</v>
      </c>
      <c r="D3" s="6" t="s">
        <v>861</v>
      </c>
      <c r="E3" s="6" t="s">
        <v>862</v>
      </c>
      <c r="F3" s="6" t="s">
        <v>863</v>
      </c>
      <c r="G3" s="6" t="s">
        <v>47</v>
      </c>
      <c r="H3" s="63">
        <v>2490.21</v>
      </c>
      <c r="J3" s="25"/>
    </row>
    <row r="4" spans="1:10" x14ac:dyDescent="0.25">
      <c r="A4" s="26">
        <v>578</v>
      </c>
      <c r="B4" s="27">
        <v>20</v>
      </c>
      <c r="C4" s="28" t="s">
        <v>349</v>
      </c>
      <c r="D4" s="6" t="s">
        <v>350</v>
      </c>
      <c r="E4" s="6" t="s">
        <v>351</v>
      </c>
      <c r="F4" s="6" t="s">
        <v>352</v>
      </c>
      <c r="G4" s="6" t="s">
        <v>43</v>
      </c>
      <c r="H4" s="63">
        <v>16601.400000000001</v>
      </c>
      <c r="J4" s="25"/>
    </row>
    <row r="5" spans="1:10" x14ac:dyDescent="0.25">
      <c r="A5" s="26">
        <v>579</v>
      </c>
      <c r="B5" s="27">
        <v>3</v>
      </c>
      <c r="C5" s="28" t="s">
        <v>864</v>
      </c>
      <c r="D5" s="6" t="s">
        <v>865</v>
      </c>
      <c r="E5" s="6" t="s">
        <v>866</v>
      </c>
      <c r="F5" s="6">
        <v>2014</v>
      </c>
      <c r="G5" s="6" t="s">
        <v>47</v>
      </c>
      <c r="H5" s="51">
        <v>2877</v>
      </c>
      <c r="J5" s="25"/>
    </row>
    <row r="6" spans="1:10" x14ac:dyDescent="0.25">
      <c r="A6" s="26">
        <v>580</v>
      </c>
      <c r="B6" s="27">
        <v>3</v>
      </c>
      <c r="C6" s="28" t="s">
        <v>867</v>
      </c>
      <c r="D6" s="6" t="s">
        <v>868</v>
      </c>
      <c r="E6" s="6" t="s">
        <v>359</v>
      </c>
      <c r="F6" s="6" t="s">
        <v>869</v>
      </c>
      <c r="G6" s="6" t="s">
        <v>47</v>
      </c>
      <c r="H6" s="52">
        <v>3621</v>
      </c>
      <c r="J6" s="25"/>
    </row>
    <row r="7" spans="1:10" x14ac:dyDescent="0.25">
      <c r="A7" s="26">
        <v>582</v>
      </c>
      <c r="B7" s="27">
        <v>5</v>
      </c>
      <c r="C7" s="28" t="s">
        <v>314</v>
      </c>
      <c r="D7" s="6" t="s">
        <v>315</v>
      </c>
      <c r="E7" s="6" t="s">
        <v>316</v>
      </c>
      <c r="F7" s="6" t="s">
        <v>317</v>
      </c>
      <c r="G7" s="6" t="s">
        <v>47</v>
      </c>
      <c r="H7" s="63">
        <v>4909.8999999999996</v>
      </c>
      <c r="J7" s="25"/>
    </row>
    <row r="8" spans="1:10" x14ac:dyDescent="0.25">
      <c r="A8" s="26">
        <v>584</v>
      </c>
      <c r="B8" s="27">
        <v>3</v>
      </c>
      <c r="C8" s="28" t="s">
        <v>870</v>
      </c>
      <c r="D8" s="6"/>
      <c r="E8" s="6"/>
      <c r="F8" s="6"/>
      <c r="G8" s="6" t="s">
        <v>43</v>
      </c>
      <c r="H8" s="63">
        <v>2898</v>
      </c>
      <c r="J8" s="25"/>
    </row>
    <row r="9" spans="1:10" x14ac:dyDescent="0.25">
      <c r="A9" s="26">
        <v>585</v>
      </c>
      <c r="B9" s="27">
        <v>2</v>
      </c>
      <c r="C9" s="28" t="s">
        <v>871</v>
      </c>
      <c r="D9" s="6" t="s">
        <v>872</v>
      </c>
      <c r="E9" s="6" t="s">
        <v>343</v>
      </c>
      <c r="F9" s="6">
        <v>2013</v>
      </c>
      <c r="G9" s="6" t="s">
        <v>43</v>
      </c>
      <c r="H9" s="51">
        <v>1744</v>
      </c>
      <c r="J9" s="25"/>
    </row>
    <row r="10" spans="1:10" x14ac:dyDescent="0.25">
      <c r="A10" s="26">
        <v>586</v>
      </c>
      <c r="B10" s="27">
        <v>3</v>
      </c>
      <c r="C10" s="28" t="s">
        <v>873</v>
      </c>
      <c r="D10" s="6" t="s">
        <v>874</v>
      </c>
      <c r="E10" s="6" t="s">
        <v>359</v>
      </c>
      <c r="F10" s="6">
        <v>2014</v>
      </c>
      <c r="G10" s="6" t="s">
        <v>47</v>
      </c>
      <c r="H10" s="63">
        <v>2570.7599999999998</v>
      </c>
      <c r="J10" s="25"/>
    </row>
    <row r="11" spans="1:10" x14ac:dyDescent="0.25">
      <c r="A11" s="26">
        <v>587</v>
      </c>
      <c r="B11" s="27">
        <v>3</v>
      </c>
      <c r="C11" s="28" t="s">
        <v>875</v>
      </c>
      <c r="D11" s="6" t="s">
        <v>876</v>
      </c>
      <c r="E11" s="6" t="s">
        <v>359</v>
      </c>
      <c r="F11" s="6" t="s">
        <v>877</v>
      </c>
      <c r="G11" s="6" t="s">
        <v>47</v>
      </c>
      <c r="H11" s="63">
        <v>2395.38</v>
      </c>
      <c r="J11" s="25"/>
    </row>
    <row r="12" spans="1:10" x14ac:dyDescent="0.25">
      <c r="A12" s="70">
        <v>588</v>
      </c>
      <c r="B12" s="27">
        <v>3</v>
      </c>
      <c r="C12" s="74" t="s">
        <v>878</v>
      </c>
      <c r="D12" s="6" t="s">
        <v>879</v>
      </c>
      <c r="E12" s="6" t="s">
        <v>880</v>
      </c>
      <c r="F12" s="6">
        <v>2013</v>
      </c>
      <c r="G12" s="6" t="s">
        <v>47</v>
      </c>
      <c r="H12" s="49">
        <v>10713</v>
      </c>
      <c r="J12" s="25"/>
    </row>
    <row r="13" spans="1:10" x14ac:dyDescent="0.25">
      <c r="A13" s="26">
        <v>589</v>
      </c>
      <c r="B13" s="27">
        <v>3</v>
      </c>
      <c r="C13" s="28" t="s">
        <v>881</v>
      </c>
      <c r="D13" s="6" t="s">
        <v>882</v>
      </c>
      <c r="E13" s="6"/>
      <c r="F13" s="6"/>
      <c r="G13" s="6" t="s">
        <v>43</v>
      </c>
      <c r="H13" s="52">
        <v>1566</v>
      </c>
      <c r="J13" s="25"/>
    </row>
    <row r="14" spans="1:10" x14ac:dyDescent="0.25">
      <c r="A14" s="26">
        <v>591</v>
      </c>
      <c r="B14" s="27">
        <v>3</v>
      </c>
      <c r="C14" s="28" t="s">
        <v>883</v>
      </c>
      <c r="D14" s="6" t="s">
        <v>884</v>
      </c>
      <c r="E14" s="6" t="s">
        <v>885</v>
      </c>
      <c r="F14" s="6"/>
      <c r="G14" s="6" t="s">
        <v>47</v>
      </c>
      <c r="H14" s="50">
        <v>8421</v>
      </c>
      <c r="J14" s="25"/>
    </row>
    <row r="15" spans="1:10" x14ac:dyDescent="0.25">
      <c r="A15" s="26">
        <v>592</v>
      </c>
      <c r="B15" s="27">
        <v>3</v>
      </c>
      <c r="C15" s="28" t="s">
        <v>886</v>
      </c>
      <c r="D15" s="6" t="s">
        <v>887</v>
      </c>
      <c r="E15" s="6" t="s">
        <v>888</v>
      </c>
      <c r="F15" s="6">
        <v>2013</v>
      </c>
      <c r="G15" s="6" t="s">
        <v>47</v>
      </c>
      <c r="H15" s="50">
        <v>3324</v>
      </c>
      <c r="J15" s="25"/>
    </row>
    <row r="16" spans="1:10" x14ac:dyDescent="0.25">
      <c r="A16" s="26">
        <v>593</v>
      </c>
      <c r="B16" s="27">
        <v>3</v>
      </c>
      <c r="C16" s="28" t="s">
        <v>889</v>
      </c>
      <c r="D16" s="6" t="s">
        <v>890</v>
      </c>
      <c r="E16" s="6" t="s">
        <v>343</v>
      </c>
      <c r="F16" s="6" t="s">
        <v>891</v>
      </c>
      <c r="G16" s="6" t="s">
        <v>43</v>
      </c>
      <c r="H16" s="63">
        <v>6237</v>
      </c>
      <c r="J16" s="25"/>
    </row>
    <row r="17" spans="1:10" x14ac:dyDescent="0.25">
      <c r="A17" s="26">
        <v>594</v>
      </c>
      <c r="B17" s="27">
        <v>3</v>
      </c>
      <c r="C17" s="28" t="s">
        <v>892</v>
      </c>
      <c r="D17" s="6"/>
      <c r="E17" s="6"/>
      <c r="F17" s="6"/>
      <c r="G17" s="6" t="s">
        <v>43</v>
      </c>
      <c r="H17" s="51">
        <v>3078</v>
      </c>
      <c r="J17" s="25"/>
    </row>
    <row r="18" spans="1:10" x14ac:dyDescent="0.25">
      <c r="A18" s="26">
        <v>595</v>
      </c>
      <c r="B18" s="27">
        <v>3</v>
      </c>
      <c r="C18" s="28" t="s">
        <v>893</v>
      </c>
      <c r="D18" s="6" t="s">
        <v>894</v>
      </c>
      <c r="E18" s="6"/>
      <c r="F18" s="6"/>
      <c r="G18" s="6" t="s">
        <v>43</v>
      </c>
      <c r="H18" s="63">
        <v>3738.42</v>
      </c>
      <c r="J18" s="25"/>
    </row>
    <row r="19" spans="1:10" x14ac:dyDescent="0.25">
      <c r="A19" s="26">
        <v>596</v>
      </c>
      <c r="B19" s="27">
        <v>3</v>
      </c>
      <c r="C19" s="28" t="s">
        <v>895</v>
      </c>
      <c r="D19" s="6" t="s">
        <v>896</v>
      </c>
      <c r="E19" s="6" t="s">
        <v>896</v>
      </c>
      <c r="F19" s="6">
        <v>2010</v>
      </c>
      <c r="G19" s="6" t="s">
        <v>43</v>
      </c>
      <c r="H19" s="50">
        <v>3540</v>
      </c>
      <c r="J19" s="25"/>
    </row>
    <row r="20" spans="1:10" x14ac:dyDescent="0.25">
      <c r="A20" s="26">
        <v>597</v>
      </c>
      <c r="B20" s="27">
        <v>3</v>
      </c>
      <c r="C20" s="28" t="s">
        <v>897</v>
      </c>
      <c r="D20" s="6" t="s">
        <v>898</v>
      </c>
      <c r="E20" s="6" t="s">
        <v>899</v>
      </c>
      <c r="F20" s="6" t="s">
        <v>900</v>
      </c>
      <c r="G20" s="6" t="s">
        <v>47</v>
      </c>
      <c r="H20" s="63">
        <v>1370.34</v>
      </c>
      <c r="J20" s="25"/>
    </row>
    <row r="21" spans="1:10" x14ac:dyDescent="0.25">
      <c r="A21" s="26">
        <v>598</v>
      </c>
      <c r="B21" s="27">
        <v>3</v>
      </c>
      <c r="C21" s="28" t="s">
        <v>901</v>
      </c>
      <c r="D21" s="6" t="s">
        <v>902</v>
      </c>
      <c r="E21" s="6" t="s">
        <v>359</v>
      </c>
      <c r="F21" s="6">
        <v>2013</v>
      </c>
      <c r="G21" s="6" t="s">
        <v>47</v>
      </c>
      <c r="H21" s="63">
        <v>3991.56</v>
      </c>
      <c r="J21" s="25"/>
    </row>
    <row r="22" spans="1:10" x14ac:dyDescent="0.25">
      <c r="A22" s="26">
        <v>601</v>
      </c>
      <c r="B22" s="27">
        <v>3</v>
      </c>
      <c r="C22" s="28" t="s">
        <v>903</v>
      </c>
      <c r="D22" s="6" t="s">
        <v>904</v>
      </c>
      <c r="E22" s="6" t="s">
        <v>359</v>
      </c>
      <c r="F22" s="6"/>
      <c r="G22" s="6" t="s">
        <v>47</v>
      </c>
      <c r="H22" s="49">
        <v>4551</v>
      </c>
      <c r="J22" s="25"/>
    </row>
    <row r="23" spans="1:10" x14ac:dyDescent="0.25">
      <c r="A23" s="26">
        <v>602</v>
      </c>
      <c r="B23" s="27">
        <v>3</v>
      </c>
      <c r="C23" s="28" t="s">
        <v>905</v>
      </c>
      <c r="D23" s="6" t="s">
        <v>906</v>
      </c>
      <c r="E23" s="6" t="s">
        <v>359</v>
      </c>
      <c r="F23" s="6">
        <v>2014</v>
      </c>
      <c r="G23" s="6" t="s">
        <v>47</v>
      </c>
      <c r="H23" s="63">
        <v>1719</v>
      </c>
      <c r="J23" s="25"/>
    </row>
    <row r="24" spans="1:10" x14ac:dyDescent="0.25">
      <c r="A24" s="26">
        <v>603</v>
      </c>
      <c r="B24" s="27">
        <v>3</v>
      </c>
      <c r="C24" s="28" t="s">
        <v>907</v>
      </c>
      <c r="D24" s="6" t="s">
        <v>908</v>
      </c>
      <c r="E24" s="6" t="s">
        <v>909</v>
      </c>
      <c r="F24" s="6" t="s">
        <v>910</v>
      </c>
      <c r="G24" s="6" t="s">
        <v>47</v>
      </c>
      <c r="H24" s="51">
        <v>2541</v>
      </c>
      <c r="J24" s="25"/>
    </row>
    <row r="25" spans="1:10" x14ac:dyDescent="0.25">
      <c r="A25" s="39">
        <f>24-2</f>
        <v>22</v>
      </c>
      <c r="B25" s="39">
        <f>SUM(B3:B24)</f>
        <v>84</v>
      </c>
      <c r="H25" s="40">
        <f>SUM(H3:H24)</f>
        <v>94897.969999999987</v>
      </c>
      <c r="J25" s="25"/>
    </row>
    <row r="26" spans="1:10" x14ac:dyDescent="0.25">
      <c r="J26" s="25"/>
    </row>
    <row r="27" spans="1:10" x14ac:dyDescent="0.25">
      <c r="A27" s="41" t="s">
        <v>167</v>
      </c>
      <c r="B27" s="41" t="s">
        <v>168</v>
      </c>
      <c r="J27" s="25"/>
    </row>
    <row r="28" spans="1:10" ht="26.25" x14ac:dyDescent="0.4">
      <c r="A28" s="42">
        <f>+A25</f>
        <v>22</v>
      </c>
      <c r="B28" s="42">
        <f>+B25</f>
        <v>84</v>
      </c>
      <c r="C28" s="43" t="s">
        <v>169</v>
      </c>
      <c r="D28" s="25"/>
      <c r="E28" s="25"/>
      <c r="F28" s="25"/>
      <c r="G28" s="25"/>
      <c r="H28" s="25"/>
      <c r="I28" s="25"/>
      <c r="J28" s="25"/>
    </row>
    <row r="30" spans="1:10" x14ac:dyDescent="0.25">
      <c r="A30" s="54" t="s">
        <v>188</v>
      </c>
      <c r="B30" s="67" t="s">
        <v>34</v>
      </c>
      <c r="C30" s="67" t="s">
        <v>911</v>
      </c>
      <c r="D30" s="67" t="s">
        <v>35</v>
      </c>
      <c r="E30" s="67" t="s">
        <v>36</v>
      </c>
      <c r="F30" s="67" t="s">
        <v>37</v>
      </c>
      <c r="G30" s="67" t="s">
        <v>38</v>
      </c>
      <c r="H30" s="67" t="s">
        <v>39</v>
      </c>
      <c r="I30" s="18"/>
      <c r="J30" s="18"/>
    </row>
    <row r="31" spans="1:10" x14ac:dyDescent="0.25">
      <c r="A31" s="6" t="s">
        <v>359</v>
      </c>
      <c r="B31" s="6">
        <v>1</v>
      </c>
      <c r="C31" s="6" t="s">
        <v>912</v>
      </c>
      <c r="D31" s="56">
        <v>2017</v>
      </c>
      <c r="E31" s="6" t="s">
        <v>913</v>
      </c>
      <c r="F31" s="6" t="s">
        <v>359</v>
      </c>
      <c r="G31" s="124" t="s">
        <v>43</v>
      </c>
      <c r="H31" s="19">
        <v>7500</v>
      </c>
      <c r="J31" s="18"/>
    </row>
    <row r="32" spans="1:10" x14ac:dyDescent="0.25">
      <c r="A32" s="6" t="s">
        <v>359</v>
      </c>
      <c r="B32" s="6">
        <v>1</v>
      </c>
      <c r="C32" s="6" t="s">
        <v>914</v>
      </c>
      <c r="D32" s="56">
        <v>2017</v>
      </c>
      <c r="E32" s="6" t="s">
        <v>915</v>
      </c>
      <c r="F32" s="6" t="s">
        <v>359</v>
      </c>
      <c r="G32" s="124" t="s">
        <v>43</v>
      </c>
      <c r="H32" s="19">
        <v>5300</v>
      </c>
      <c r="J32" s="18"/>
    </row>
    <row r="33" spans="1:10" x14ac:dyDescent="0.25">
      <c r="A33" s="6" t="s">
        <v>359</v>
      </c>
      <c r="B33" s="6">
        <v>1</v>
      </c>
      <c r="C33" s="6" t="s">
        <v>916</v>
      </c>
      <c r="D33" s="56">
        <v>2017</v>
      </c>
      <c r="E33" s="6" t="s">
        <v>361</v>
      </c>
      <c r="F33" s="6" t="s">
        <v>359</v>
      </c>
      <c r="G33" s="124" t="s">
        <v>43</v>
      </c>
      <c r="H33" s="19">
        <v>7100</v>
      </c>
      <c r="J33" s="18"/>
    </row>
    <row r="34" spans="1:10" x14ac:dyDescent="0.25">
      <c r="A34" s="6" t="s">
        <v>359</v>
      </c>
      <c r="B34" s="6">
        <v>1</v>
      </c>
      <c r="C34" s="6" t="s">
        <v>917</v>
      </c>
      <c r="D34" s="56">
        <v>2017</v>
      </c>
      <c r="E34" s="6" t="s">
        <v>918</v>
      </c>
      <c r="F34" s="6" t="s">
        <v>359</v>
      </c>
      <c r="G34" s="124" t="s">
        <v>43</v>
      </c>
      <c r="H34" s="19">
        <v>7900</v>
      </c>
      <c r="J34" s="18"/>
    </row>
    <row r="35" spans="1:10" x14ac:dyDescent="0.25">
      <c r="A35" s="6" t="s">
        <v>359</v>
      </c>
      <c r="B35" s="6">
        <v>1</v>
      </c>
      <c r="C35" s="6" t="s">
        <v>919</v>
      </c>
      <c r="D35" s="56">
        <v>2017</v>
      </c>
      <c r="E35" s="6" t="s">
        <v>920</v>
      </c>
      <c r="F35" s="6" t="s">
        <v>359</v>
      </c>
      <c r="G35" s="124" t="s">
        <v>43</v>
      </c>
      <c r="H35" s="19">
        <v>9900</v>
      </c>
      <c r="J35" s="18"/>
    </row>
    <row r="36" spans="1:10" x14ac:dyDescent="0.25">
      <c r="A36" s="6" t="s">
        <v>359</v>
      </c>
      <c r="B36" s="6">
        <v>1</v>
      </c>
      <c r="C36" s="6" t="s">
        <v>921</v>
      </c>
      <c r="D36" s="56">
        <v>2017</v>
      </c>
      <c r="E36" s="6" t="s">
        <v>922</v>
      </c>
      <c r="F36" s="6" t="s">
        <v>359</v>
      </c>
      <c r="G36" s="124" t="s">
        <v>43</v>
      </c>
      <c r="H36" s="19">
        <v>6400</v>
      </c>
      <c r="J36" s="18"/>
    </row>
    <row r="37" spans="1:10" x14ac:dyDescent="0.25">
      <c r="A37" s="6" t="s">
        <v>359</v>
      </c>
      <c r="B37" s="6">
        <v>1</v>
      </c>
      <c r="C37" s="6" t="s">
        <v>923</v>
      </c>
      <c r="D37" s="56">
        <v>2017</v>
      </c>
      <c r="E37" s="6" t="s">
        <v>924</v>
      </c>
      <c r="F37" s="6" t="s">
        <v>359</v>
      </c>
      <c r="G37" s="124" t="s">
        <v>43</v>
      </c>
      <c r="H37" s="19">
        <v>6900</v>
      </c>
      <c r="J37" s="18"/>
    </row>
    <row r="38" spans="1:10" x14ac:dyDescent="0.25">
      <c r="A38" s="6" t="s">
        <v>359</v>
      </c>
      <c r="B38" s="6">
        <v>1</v>
      </c>
      <c r="C38" s="6" t="s">
        <v>925</v>
      </c>
      <c r="D38" s="56">
        <v>2017</v>
      </c>
      <c r="E38" s="6" t="s">
        <v>922</v>
      </c>
      <c r="F38" s="6" t="s">
        <v>359</v>
      </c>
      <c r="G38" s="124" t="s">
        <v>43</v>
      </c>
      <c r="H38" s="19">
        <v>6853.49</v>
      </c>
      <c r="J38" s="18"/>
    </row>
    <row r="39" spans="1:10" x14ac:dyDescent="0.25">
      <c r="A39" s="6" t="s">
        <v>359</v>
      </c>
      <c r="B39" s="6">
        <v>1</v>
      </c>
      <c r="C39" s="6" t="s">
        <v>926</v>
      </c>
      <c r="D39" s="56">
        <v>2017</v>
      </c>
      <c r="E39" s="6" t="s">
        <v>918</v>
      </c>
      <c r="F39" s="6" t="s">
        <v>359</v>
      </c>
      <c r="G39" s="124" t="s">
        <v>43</v>
      </c>
      <c r="H39" s="19">
        <v>9300</v>
      </c>
      <c r="J39" s="18"/>
    </row>
    <row r="40" spans="1:10" x14ac:dyDescent="0.25">
      <c r="G40" s="125"/>
      <c r="H40" s="126">
        <f>SUM(H31:H39)</f>
        <v>67153.489999999991</v>
      </c>
      <c r="J40" s="18"/>
    </row>
    <row r="41" spans="1:10" x14ac:dyDescent="0.25">
      <c r="B41" s="119"/>
      <c r="C41" s="119"/>
      <c r="D41" s="119"/>
      <c r="E41" s="119"/>
      <c r="F41" s="119"/>
      <c r="G41" s="119"/>
      <c r="J41" s="18"/>
    </row>
    <row r="42" spans="1:10" x14ac:dyDescent="0.25">
      <c r="A42" s="6" t="s">
        <v>362</v>
      </c>
      <c r="B42" s="6">
        <v>1</v>
      </c>
      <c r="C42" s="6" t="s">
        <v>927</v>
      </c>
      <c r="D42" s="6">
        <v>2018</v>
      </c>
      <c r="E42" s="6" t="s">
        <v>364</v>
      </c>
      <c r="F42" s="124" t="s">
        <v>359</v>
      </c>
      <c r="G42" s="124"/>
      <c r="H42" s="127">
        <v>4500</v>
      </c>
      <c r="J42" s="18"/>
    </row>
    <row r="43" spans="1:10" x14ac:dyDescent="0.25">
      <c r="F43" s="128"/>
      <c r="G43" s="128"/>
      <c r="H43" s="40">
        <f>SUM(H42)</f>
        <v>4500</v>
      </c>
      <c r="J43" s="18"/>
    </row>
    <row r="44" spans="1:10" x14ac:dyDescent="0.25">
      <c r="A44" s="41" t="s">
        <v>167</v>
      </c>
      <c r="B44" s="41" t="s">
        <v>168</v>
      </c>
      <c r="J44" s="18"/>
    </row>
    <row r="45" spans="1:10" ht="26.25" x14ac:dyDescent="0.4">
      <c r="A45" s="42">
        <v>10</v>
      </c>
      <c r="B45" s="42">
        <f>12+4+6+10+24+9+3+9+10+12</f>
        <v>99</v>
      </c>
      <c r="C45" s="58" t="s">
        <v>221</v>
      </c>
      <c r="D45" s="18"/>
      <c r="E45" s="18"/>
      <c r="F45" s="18"/>
      <c r="G45" s="18"/>
      <c r="H45" s="18"/>
      <c r="I45" s="18"/>
      <c r="J45" s="18"/>
    </row>
    <row r="48" spans="1:10" x14ac:dyDescent="0.25">
      <c r="A48" s="44"/>
      <c r="B48" s="44"/>
      <c r="C48" s="44"/>
      <c r="D48" s="44"/>
      <c r="E48" s="44"/>
      <c r="F48" s="44"/>
      <c r="G48" s="44"/>
      <c r="H48" s="44"/>
      <c r="I48" s="44"/>
      <c r="J48" s="44"/>
    </row>
    <row r="49" spans="1:10" x14ac:dyDescent="0.25">
      <c r="J49" s="44"/>
    </row>
    <row r="50" spans="1:10" ht="21" x14ac:dyDescent="0.35">
      <c r="A50" s="41" t="s">
        <v>167</v>
      </c>
      <c r="B50" s="41" t="s">
        <v>168</v>
      </c>
      <c r="G50" s="46" t="s">
        <v>39</v>
      </c>
      <c r="H50" s="47">
        <f>+H25+H40+H43</f>
        <v>166551.45999999996</v>
      </c>
      <c r="J50" s="44"/>
    </row>
    <row r="51" spans="1:10" ht="26.25" x14ac:dyDescent="0.4">
      <c r="A51" s="42">
        <f>+A28+A45</f>
        <v>32</v>
      </c>
      <c r="B51" s="42">
        <f>+B28+B45</f>
        <v>183</v>
      </c>
      <c r="C51" s="48" t="s">
        <v>170</v>
      </c>
      <c r="D51" s="44"/>
      <c r="E51" s="44"/>
      <c r="F51" s="44"/>
      <c r="G51" s="44"/>
      <c r="H51" s="44"/>
      <c r="I51" s="44"/>
      <c r="J51" s="44"/>
    </row>
    <row r="54" spans="1:10" ht="27.75" x14ac:dyDescent="0.4">
      <c r="A54" s="232" t="s">
        <v>1807</v>
      </c>
      <c r="B54" s="232"/>
      <c r="C54" s="232"/>
      <c r="D54" s="232"/>
      <c r="E54" s="232"/>
      <c r="F54" s="232"/>
      <c r="G54" s="232"/>
      <c r="H54" s="232"/>
      <c r="I54" s="232"/>
      <c r="J54" s="232"/>
    </row>
    <row r="55" spans="1:10" x14ac:dyDescent="0.25">
      <c r="A55" s="196" t="s">
        <v>33</v>
      </c>
      <c r="B55" s="196" t="s">
        <v>34</v>
      </c>
      <c r="C55" s="197" t="s">
        <v>18</v>
      </c>
      <c r="D55" s="196" t="s">
        <v>35</v>
      </c>
      <c r="E55" s="196" t="s">
        <v>36</v>
      </c>
      <c r="F55" s="196" t="s">
        <v>37</v>
      </c>
      <c r="G55" s="196" t="s">
        <v>38</v>
      </c>
      <c r="H55" s="196" t="s">
        <v>171</v>
      </c>
      <c r="I55" s="200"/>
      <c r="J55" s="200"/>
    </row>
    <row r="56" spans="1:10" x14ac:dyDescent="0.25">
      <c r="A56" s="2">
        <v>1</v>
      </c>
      <c r="B56" s="174">
        <v>3</v>
      </c>
      <c r="C56" s="174" t="s">
        <v>2925</v>
      </c>
      <c r="D56" s="174" t="s">
        <v>2026</v>
      </c>
      <c r="E56" s="174" t="s">
        <v>2038</v>
      </c>
      <c r="F56" s="174" t="s">
        <v>2043</v>
      </c>
      <c r="G56" s="2"/>
      <c r="H56" s="173">
        <v>4050</v>
      </c>
      <c r="J56" s="200"/>
    </row>
    <row r="57" spans="1:10" x14ac:dyDescent="0.25">
      <c r="A57" s="2">
        <f>+A56+1</f>
        <v>2</v>
      </c>
      <c r="B57" s="174">
        <v>3</v>
      </c>
      <c r="C57" s="174" t="s">
        <v>2926</v>
      </c>
      <c r="D57" s="174"/>
      <c r="E57" s="174" t="s">
        <v>2039</v>
      </c>
      <c r="F57" s="174" t="s">
        <v>2044</v>
      </c>
      <c r="G57" s="2"/>
      <c r="H57" s="173">
        <v>6555</v>
      </c>
      <c r="J57" s="200"/>
    </row>
    <row r="58" spans="1:10" x14ac:dyDescent="0.25">
      <c r="A58" s="2">
        <f t="shared" ref="A58:A68" si="0">+A57+1</f>
        <v>3</v>
      </c>
      <c r="B58" s="174">
        <v>2</v>
      </c>
      <c r="C58" s="174" t="s">
        <v>2021</v>
      </c>
      <c r="D58" s="174" t="s">
        <v>2027</v>
      </c>
      <c r="E58" s="174" t="s">
        <v>2040</v>
      </c>
      <c r="F58" s="174" t="s">
        <v>2045</v>
      </c>
      <c r="G58" s="2"/>
      <c r="H58" s="173">
        <v>3000</v>
      </c>
      <c r="J58" s="200"/>
    </row>
    <row r="59" spans="1:10" x14ac:dyDescent="0.25">
      <c r="A59" s="2">
        <f t="shared" si="0"/>
        <v>4</v>
      </c>
      <c r="B59" s="174">
        <v>3</v>
      </c>
      <c r="C59" s="174" t="s">
        <v>2022</v>
      </c>
      <c r="D59" s="174" t="s">
        <v>2028</v>
      </c>
      <c r="E59" s="174" t="s">
        <v>2041</v>
      </c>
      <c r="F59" s="174" t="s">
        <v>2046</v>
      </c>
      <c r="G59" s="2"/>
      <c r="H59" s="173">
        <v>4440</v>
      </c>
      <c r="J59" s="200"/>
    </row>
    <row r="60" spans="1:10" x14ac:dyDescent="0.25">
      <c r="A60" s="2">
        <f t="shared" si="0"/>
        <v>5</v>
      </c>
      <c r="B60" s="174">
        <v>3</v>
      </c>
      <c r="C60" s="174" t="s">
        <v>2023</v>
      </c>
      <c r="D60" s="174" t="s">
        <v>2029</v>
      </c>
      <c r="E60" s="174" t="s">
        <v>2039</v>
      </c>
      <c r="F60" s="174" t="s">
        <v>2047</v>
      </c>
      <c r="G60" s="2"/>
      <c r="H60" s="173">
        <v>4275</v>
      </c>
      <c r="J60" s="200"/>
    </row>
    <row r="61" spans="1:10" x14ac:dyDescent="0.25">
      <c r="A61" s="2">
        <f t="shared" si="0"/>
        <v>6</v>
      </c>
      <c r="B61" s="174">
        <v>3</v>
      </c>
      <c r="C61" s="174" t="s">
        <v>2024</v>
      </c>
      <c r="D61" s="174" t="s">
        <v>2030</v>
      </c>
      <c r="E61" s="174" t="s">
        <v>2039</v>
      </c>
      <c r="F61" s="174" t="s">
        <v>2048</v>
      </c>
      <c r="G61" s="2"/>
      <c r="H61" s="173">
        <v>4695</v>
      </c>
      <c r="J61" s="200"/>
    </row>
    <row r="62" spans="1:10" x14ac:dyDescent="0.25">
      <c r="A62" s="2">
        <f t="shared" si="0"/>
        <v>7</v>
      </c>
      <c r="B62" s="174">
        <v>3</v>
      </c>
      <c r="C62" s="174" t="s">
        <v>2923</v>
      </c>
      <c r="D62" s="174" t="s">
        <v>2031</v>
      </c>
      <c r="E62" s="174" t="s">
        <v>2039</v>
      </c>
      <c r="F62" s="174" t="s">
        <v>2049</v>
      </c>
      <c r="G62" s="2"/>
      <c r="H62" s="173">
        <v>990</v>
      </c>
      <c r="J62" s="200"/>
    </row>
    <row r="63" spans="1:10" x14ac:dyDescent="0.25">
      <c r="A63" s="2">
        <f t="shared" si="0"/>
        <v>8</v>
      </c>
      <c r="B63" s="174">
        <v>3</v>
      </c>
      <c r="C63" s="174" t="s">
        <v>2924</v>
      </c>
      <c r="D63" s="174" t="s">
        <v>2032</v>
      </c>
      <c r="E63" s="174" t="s">
        <v>2040</v>
      </c>
      <c r="F63" s="174" t="s">
        <v>2050</v>
      </c>
      <c r="G63" s="2"/>
      <c r="H63" s="173">
        <v>1050</v>
      </c>
      <c r="J63" s="200"/>
    </row>
    <row r="64" spans="1:10" x14ac:dyDescent="0.25">
      <c r="A64" s="2">
        <f t="shared" si="0"/>
        <v>9</v>
      </c>
      <c r="B64" s="174">
        <v>1</v>
      </c>
      <c r="C64" s="174" t="s">
        <v>2927</v>
      </c>
      <c r="D64" s="174" t="s">
        <v>2033</v>
      </c>
      <c r="E64" s="174" t="s">
        <v>2042</v>
      </c>
      <c r="F64" s="174" t="s">
        <v>2051</v>
      </c>
      <c r="G64" s="2"/>
      <c r="H64" s="173">
        <v>250</v>
      </c>
      <c r="J64" s="200"/>
    </row>
    <row r="65" spans="1:10" x14ac:dyDescent="0.25">
      <c r="A65" s="2">
        <f t="shared" si="0"/>
        <v>10</v>
      </c>
      <c r="B65" s="174">
        <v>3</v>
      </c>
      <c r="C65" s="174" t="s">
        <v>2025</v>
      </c>
      <c r="D65" s="174" t="s">
        <v>2034</v>
      </c>
      <c r="E65" s="174" t="s">
        <v>2038</v>
      </c>
      <c r="F65" s="174" t="s">
        <v>2052</v>
      </c>
      <c r="G65" s="2"/>
      <c r="H65" s="173">
        <v>780</v>
      </c>
      <c r="J65" s="200"/>
    </row>
    <row r="66" spans="1:10" x14ac:dyDescent="0.25">
      <c r="A66" s="2">
        <f t="shared" si="0"/>
        <v>11</v>
      </c>
      <c r="B66" s="174">
        <v>3</v>
      </c>
      <c r="C66" s="174" t="s">
        <v>2928</v>
      </c>
      <c r="D66" s="174" t="s">
        <v>2035</v>
      </c>
      <c r="E66" s="174" t="s">
        <v>2040</v>
      </c>
      <c r="F66" s="174" t="s">
        <v>2053</v>
      </c>
      <c r="G66" s="2"/>
      <c r="H66" s="173">
        <v>2250</v>
      </c>
      <c r="J66" s="200"/>
    </row>
    <row r="67" spans="1:10" x14ac:dyDescent="0.25">
      <c r="A67" s="2">
        <f t="shared" si="0"/>
        <v>12</v>
      </c>
      <c r="B67" s="174">
        <v>3</v>
      </c>
      <c r="C67" s="174" t="s">
        <v>2929</v>
      </c>
      <c r="D67" s="174" t="s">
        <v>2036</v>
      </c>
      <c r="E67" s="174" t="s">
        <v>2039</v>
      </c>
      <c r="F67" s="174" t="s">
        <v>2054</v>
      </c>
      <c r="G67" s="2"/>
      <c r="H67" s="173">
        <v>1425</v>
      </c>
      <c r="J67" s="200"/>
    </row>
    <row r="68" spans="1:10" x14ac:dyDescent="0.25">
      <c r="A68" s="2">
        <f t="shared" si="0"/>
        <v>13</v>
      </c>
      <c r="B68" s="174">
        <v>3</v>
      </c>
      <c r="C68" s="174" t="s">
        <v>2930</v>
      </c>
      <c r="D68" s="174" t="s">
        <v>2037</v>
      </c>
      <c r="E68" s="174" t="s">
        <v>2038</v>
      </c>
      <c r="F68" s="174" t="s">
        <v>2055</v>
      </c>
      <c r="G68" s="2"/>
      <c r="H68" s="173">
        <v>1140</v>
      </c>
      <c r="J68" s="200"/>
    </row>
    <row r="69" spans="1:10" x14ac:dyDescent="0.25">
      <c r="A69" s="8">
        <f>+A68</f>
        <v>13</v>
      </c>
      <c r="B69" s="39">
        <f>SUM(B56:B68)</f>
        <v>36</v>
      </c>
      <c r="H69" s="182">
        <f>SUM(H56:H68)</f>
        <v>34900</v>
      </c>
      <c r="J69" s="200"/>
    </row>
    <row r="70" spans="1:10" x14ac:dyDescent="0.25">
      <c r="A70" s="200"/>
      <c r="B70" s="200"/>
      <c r="C70" s="200"/>
      <c r="D70" s="200"/>
      <c r="E70" s="200"/>
      <c r="F70" s="200"/>
      <c r="G70" s="200"/>
      <c r="H70" s="200"/>
      <c r="I70" s="200"/>
      <c r="J70" s="200"/>
    </row>
    <row r="73" spans="1:10" x14ac:dyDescent="0.25">
      <c r="A73" s="186"/>
      <c r="B73" s="186"/>
      <c r="C73" s="186"/>
      <c r="D73" s="186"/>
      <c r="E73" s="186"/>
      <c r="F73" s="186"/>
      <c r="G73" s="186"/>
      <c r="H73" s="186"/>
      <c r="I73" s="186"/>
      <c r="J73" s="186"/>
    </row>
    <row r="74" spans="1:10" x14ac:dyDescent="0.25">
      <c r="J74" s="186"/>
    </row>
    <row r="75" spans="1:10" ht="21" x14ac:dyDescent="0.35">
      <c r="A75" s="41" t="s">
        <v>167</v>
      </c>
      <c r="B75" s="41" t="s">
        <v>168</v>
      </c>
      <c r="G75" s="46" t="s">
        <v>39</v>
      </c>
      <c r="H75" s="191">
        <f>+H69</f>
        <v>34900</v>
      </c>
      <c r="J75" s="186"/>
    </row>
    <row r="76" spans="1:10" ht="26.25" x14ac:dyDescent="0.4">
      <c r="A76" s="42">
        <f>+A69</f>
        <v>13</v>
      </c>
      <c r="B76" s="42">
        <f>+B69</f>
        <v>36</v>
      </c>
      <c r="C76" s="187" t="s">
        <v>170</v>
      </c>
      <c r="D76" s="186"/>
      <c r="E76" s="186"/>
      <c r="F76" s="186"/>
      <c r="G76" s="186"/>
      <c r="H76" s="186"/>
      <c r="I76" s="186"/>
      <c r="J76" s="186"/>
    </row>
    <row r="78" spans="1:10" x14ac:dyDescent="0.25">
      <c r="E78" s="41" t="s">
        <v>167</v>
      </c>
      <c r="F78" s="41" t="s">
        <v>168</v>
      </c>
      <c r="H78" s="221"/>
    </row>
    <row r="79" spans="1:10" ht="26.25" x14ac:dyDescent="0.4">
      <c r="E79" s="42">
        <f>+A76+A51</f>
        <v>45</v>
      </c>
      <c r="F79" s="42">
        <f>+B76+B51</f>
        <v>219</v>
      </c>
      <c r="G79" s="46" t="s">
        <v>2916</v>
      </c>
      <c r="H79" s="191">
        <f>+H50+H75</f>
        <v>201451.45999999996</v>
      </c>
    </row>
  </sheetData>
  <mergeCells count="2">
    <mergeCell ref="A1:J1"/>
    <mergeCell ref="A54:J5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26</vt:i4>
      </vt:variant>
    </vt:vector>
  </HeadingPairs>
  <TitlesOfParts>
    <vt:vector size="26" baseType="lpstr">
      <vt:lpstr>Gasto FIP y FIL 2017</vt:lpstr>
      <vt:lpstr>ABOGADO</vt:lpstr>
      <vt:lpstr>AGROBIOTECNOLOGÍA</vt:lpstr>
      <vt:lpstr>AGRONEGOCIOS</vt:lpstr>
      <vt:lpstr>DES. TUR</vt:lpstr>
      <vt:lpstr>ENFERMERÍA</vt:lpstr>
      <vt:lpstr>GEOFÍSICA</vt:lpstr>
      <vt:lpstr>LETRAS</vt:lpstr>
      <vt:lpstr>MCP</vt:lpstr>
      <vt:lpstr>MVZ</vt:lpstr>
      <vt:lpstr>NEGOCIOS I.</vt:lpstr>
      <vt:lpstr>NUTRICIÓN</vt:lpstr>
      <vt:lpstr>PERIODISMO</vt:lpstr>
      <vt:lpstr>PSICOLOGÍA</vt:lpstr>
      <vt:lpstr>SLPCE</vt:lpstr>
      <vt:lpstr>SIST. BIO.</vt:lpstr>
      <vt:lpstr>TRABAJO SOC.</vt:lpstr>
      <vt:lpstr>TELEMATICA</vt:lpstr>
      <vt:lpstr>MAESTRÍA ADMON.</vt:lpstr>
      <vt:lpstr>MAESTRÍA CCOAN</vt:lpstr>
      <vt:lpstr>MAESTRÍA ESTU. SOCIO.</vt:lpstr>
      <vt:lpstr>MAESTRÍA EN DERECHO</vt:lpstr>
      <vt:lpstr>MAESTRÍA EN SALUD P.</vt:lpstr>
      <vt:lpstr>MAESTRÍA PSICOLOGÍA</vt:lpstr>
      <vt:lpstr>DOAN</vt:lpstr>
      <vt:lpstr>DOC. PSICOLOGÍA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Rodríguez Anaya, Azucena</dc:creator>
  <cp:lastModifiedBy>Rodríguez Anaya, Azucena</cp:lastModifiedBy>
  <dcterms:created xsi:type="dcterms:W3CDTF">2017-10-19T23:23:44Z</dcterms:created>
  <dcterms:modified xsi:type="dcterms:W3CDTF">2018-07-03T17:58:03Z</dcterms:modified>
</cp:coreProperties>
</file>